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4730" windowHeight="8415" activeTab="5"/>
  </bookViews>
  <sheets>
    <sheet name="ф.1.1" sheetId="1" r:id="rId1"/>
    <sheet name="ф.1.2" sheetId="2" r:id="rId2"/>
    <sheet name="ф.1.4" sheetId="3" r:id="rId3"/>
    <sheet name="ф6.1" sheetId="4" r:id="rId4"/>
    <sheet name="ф.6.2" sheetId="5" r:id="rId5"/>
    <sheet name="ф.6.3" sheetId="6" r:id="rId6"/>
    <sheet name="ф.6.4" sheetId="7" r:id="rId7"/>
    <sheet name="ф7.1" sheetId="8" r:id="rId8"/>
    <sheet name="ф.7.2" sheetId="9" r:id="rId9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максимальное значение по гр.4 формы 1.1</t>
        </r>
      </text>
    </comment>
    <comment ref="B2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формула №1 метод указаний приказ от 29 июня 2010г. №296 Минестерства энергетики РФ.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Кол-во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периода.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<sst xmlns="http://schemas.openxmlformats.org/spreadsheetml/2006/main" count="1133" uniqueCount="230">
  <si>
    <t>прямая</t>
  </si>
  <si>
    <t>обратная</t>
  </si>
  <si>
    <t>к Методическим указаниям по расчету уровня надежности</t>
  </si>
  <si>
    <t>и качества поставляемых товаров и оказываемых услуг</t>
  </si>
  <si>
    <t>Наименование параметра (критерия), характеризующего индикатор</t>
  </si>
  <si>
    <t>Значение</t>
  </si>
  <si>
    <t>Ф / П * 100, %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</si>
  <si>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</si>
  <si>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</si>
  <si>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</si>
  <si>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</si>
  <si>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</si>
  <si>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</si>
  <si>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</si>
  <si>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</si>
  <si>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</si>
  <si>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</si>
  <si>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</si>
  <si>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</si>
  <si>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</si>
  <si>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</si>
  <si>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</si>
  <si>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Примечание</t>
  </si>
  <si>
    <t>Зависимость</t>
  </si>
  <si>
    <t>фактическое (Ф)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</si>
  <si>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</si>
  <si>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</si>
  <si>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2.1. Наличие единого телефонного номера для приема обращений потребителей услуг (наличие - 1, отсутствие - 0)</t>
  </si>
  <si>
    <t>для территориальных сетевых организаций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</si>
  <si>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</si>
  <si>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</si>
  <si>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</si>
  <si>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2. Соблюдение сроков по процедурам взаимодействия с потребителями услуг (заявителями) - всего,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</si>
  <si>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</si>
  <si>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</si>
  <si>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</si>
  <si>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</si>
  <si>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</si>
  <si>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</si>
  <si>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</si>
  <si>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</si>
  <si>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</si>
  <si>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</si>
  <si>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</si>
  <si>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(должность)</t>
  </si>
  <si>
    <t>(Ф.И.О.)</t>
  </si>
  <si>
    <t>(подпись)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</si>
  <si>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</si>
  <si>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</si>
  <si>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</si>
  <si>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</si>
  <si>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</si>
  <si>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</si>
  <si>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</si>
  <si>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</si>
  <si>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</si>
  <si>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</si>
  <si>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8. Итого по индикатору  исполнительности</t>
  </si>
  <si>
    <t>7. Итого по индикатору 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</si>
  <si>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</si>
  <si>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</si>
  <si>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</si>
  <si>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</si>
  <si>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</si>
  <si>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</si>
  <si>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</si>
  <si>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</si>
  <si>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</si>
  <si>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</si>
  <si>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</si>
  <si>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</si>
  <si>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</si>
  <si>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</si>
  <si>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</si>
  <si>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среднеарифметическое п.1.1. и п.1.2.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</si>
  <si>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</si>
  <si>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</si>
  <si>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среднеарифметическое п.2.1., п.2.2. и п.2.3.</t>
  </si>
  <si>
    <t>среднеарифметическое п.6.1. и п.6.2.</t>
  </si>
  <si>
    <t>среднеарифметическое п.1, п.2, п.3, п.4, п.5 и п.6</t>
  </si>
  <si>
    <t>среднеарифметическое п.1, п.2, п.3, п.4, п.5, п.6 и п.7</t>
  </si>
  <si>
    <t>среднеарифметическое п.2.1., п.2.2., п.2.3., п.2.4., п.2.5. и п.2.6.</t>
  </si>
  <si>
    <t>среднеарифметическое п.3.1. и п.3.2.</t>
  </si>
  <si>
    <t>среднеарифметическое п.5.1. и п.5.2.</t>
  </si>
  <si>
    <t>среднеарифметическое п.1, п.2, п.3, п.4, и п.5</t>
  </si>
  <si>
    <t>Форма 1.1 - Журнал учета текущей информации о прекращении передачи электрической энергии для потребителей услуг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</si>
  <si>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</si>
  <si>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</si>
  <si>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</si>
  <si>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</si>
  <si>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Продолжительность прекращения, час.</t>
  </si>
  <si>
    <t>Итого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</si>
  <si>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</si>
  <si>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1.2  -  Расчет показателя средней продолжительности прекращений</t>
  </si>
  <si>
    <t>Описание (обоснование)</t>
  </si>
  <si>
    <t>Значение показателя на:</t>
  </si>
  <si>
    <t>(год)</t>
  </si>
  <si>
    <t>Наименование показателя</t>
  </si>
  <si>
    <r>
      <t xml:space="preserve">Мероприятия,
направленные
на улучшение показателя </t>
    </r>
    <r>
      <rPr>
        <vertAlign val="superscript"/>
        <sz val="10"/>
        <rFont val="Times New Roman"/>
        <family val="1"/>
      </rPr>
      <t>2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</si>
  <si>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</si>
  <si>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 (П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</si>
  <si>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</si>
  <si>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2</t>
    </r>
    <r>
      <rPr>
        <sz val="8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</si>
  <si>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</si>
  <si>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(должность)                                                                                             (Ф.И.О.)</t>
  </si>
  <si>
    <t>Максимальное за расчетный период г. число точек присоединения (максимальное значение по гр. 4 формы 1.1)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</si>
  <si>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 (сумма по гр. 3 формы 1.1)</t>
    </r>
  </si>
  <si>
    <t>параметров (критериев), характеризующих индикаторы качества, на каждый расчетный период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</si>
  <si>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</si>
  <si>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</si>
  <si>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</si>
  <si>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</si>
  <si>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</si>
  <si>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</si>
  <si>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</si>
  <si>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</si>
  <si>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</si>
  <si>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</si>
  <si>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</si>
  <si>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</si>
  <si>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</si>
  <si>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</si>
  <si>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</si>
  <si>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</si>
  <si>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</si>
  <si>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</si>
  <si>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</si>
  <si>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</si>
  <si>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</si>
  <si>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</si>
  <si>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</si>
  <si>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</si>
  <si>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</si>
  <si>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</si>
  <si>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</si>
  <si>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</si>
  <si>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</si>
  <si>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</si>
  <si>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</si>
  <si>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0"/>
        <rFont val="Times New Roman"/>
        <family val="1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</si>
  <si>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</si>
  <si>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</si>
  <si>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</si>
  <si>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</si>
  <si>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</si>
  <si>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</si>
  <si>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</si>
  <si>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t>β = 1 - α</t>
  </si>
  <si>
    <r>
      <t>3. 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</si>
  <si>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</si>
  <si>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0"/>
        <rFont val="Times New Roman"/>
        <family val="1"/>
      </rPr>
      <t>об</t>
    </r>
  </si>
  <si>
    <t>Для организации по управлению единой национальной (общероссийской) электрической сетью: α = 0,75. Для территориальной сетевой организации: α = 0,65</t>
  </si>
  <si>
    <t>плановое (П) 2012</t>
  </si>
  <si>
    <t>плановое (П) 2013</t>
  </si>
  <si>
    <t>плановое (П) 2014</t>
  </si>
  <si>
    <t>плановое (П) 2015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</si>
  <si>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</si>
  <si>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</si>
  <si>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%,</t>
  </si>
  <si>
    <t>плановое (П) 2016</t>
  </si>
  <si>
    <t>Главный энергетик</t>
  </si>
  <si>
    <t>1. Монтаж АВР на ПС и РП</t>
  </si>
  <si>
    <t>Снижение времени перерывов в электроснабжении</t>
  </si>
  <si>
    <t>Объединение не присоединяет новых субабонентов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</si>
  <si>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информативности</t>
    </r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</si>
  <si>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исполнительности</t>
    </r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</si>
  <si>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обратной связи</t>
    </r>
  </si>
  <si>
    <t>Лист №</t>
  </si>
  <si>
    <t>форма 1.1</t>
  </si>
  <si>
    <t>В.А.Котовский</t>
  </si>
  <si>
    <t>Д.Ю.Косиченко</t>
  </si>
  <si>
    <t>Форма 6.1 - Расчет значения индикатора информативности(для долгосрочных периодов регулирования, начавшихся до 2014г)</t>
  </si>
  <si>
    <t>Форма 6.2 - Расчет значения индикатора исполнительности (для долгосрочных периодов регулирования, начавшихся до 2014г)</t>
  </si>
  <si>
    <t>Форма 6.3 - Расчет значения индикатора результативности обратной связи(для долгосрочных периодов регулирования, начавшихся до 2014г)</t>
  </si>
  <si>
    <t>фактическое (Ф) 2012</t>
  </si>
  <si>
    <t>фактическое (Ф)2013</t>
  </si>
  <si>
    <t>фактическое (Ф)2014</t>
  </si>
  <si>
    <t>фактическое (Ф)2015</t>
  </si>
  <si>
    <t>фактическое (Ф)2016</t>
  </si>
  <si>
    <t>фактическое (Ф)2012</t>
  </si>
  <si>
    <r>
      <t xml:space="preserve">и качества услуг на каждый расчетный период регулирования в пределах долгосрочного периода регулирования  в пределах долгосрочного периода регулирования </t>
    </r>
    <r>
      <rPr>
        <b/>
        <sz val="10"/>
        <rFont val="Arial Cyr"/>
        <family val="0"/>
      </rPr>
      <t>&lt;</t>
    </r>
    <r>
      <rPr>
        <b/>
        <sz val="10"/>
        <rFont val="Times New Roman"/>
        <family val="1"/>
      </rPr>
      <t>1</t>
    </r>
    <r>
      <rPr>
        <b/>
        <sz val="10"/>
        <rFont val="Arial Cyr"/>
        <family val="0"/>
      </rPr>
      <t>&gt;</t>
    </r>
    <r>
      <rPr>
        <b/>
        <sz val="10"/>
        <rFont val="Times New Roman"/>
        <family val="1"/>
      </rPr>
      <t xml:space="preserve"> (для долгосрочных периодов регулирования, начавшихся до 2014 года)</t>
    </r>
  </si>
  <si>
    <t>регулирования в пределах долгосрочного периода регулирования &lt;1&gt; (для долгосрочных периодов регулирования, начавшихся до 2014 года)</t>
  </si>
  <si>
    <t>6.1</t>
  </si>
  <si>
    <t>6.2</t>
  </si>
  <si>
    <r>
      <t>Плановое значение показателя П</t>
    </r>
    <r>
      <rPr>
        <vertAlign val="subscript"/>
        <sz val="12"/>
        <rFont val="Times New Roman"/>
        <family val="1"/>
      </rPr>
      <t>п,Пп пл</t>
    </r>
  </si>
  <si>
    <t>Плановое значение показателя Птпр, Ппл</t>
  </si>
  <si>
    <t>4,4.1</t>
  </si>
  <si>
    <r>
      <t>Плановое значение показателя П</t>
    </r>
    <r>
      <rPr>
        <vertAlign val="subscript"/>
        <sz val="10"/>
        <rFont val="Times New Roman"/>
        <family val="1"/>
      </rPr>
      <t>тсотсо,Ппл</t>
    </r>
    <r>
      <rPr>
        <sz val="10"/>
        <rFont val="Times New Roman"/>
        <family val="1"/>
      </rPr>
      <t xml:space="preserve"> </t>
    </r>
  </si>
  <si>
    <t>п.7.1 Мет-х ук.</t>
  </si>
  <si>
    <t xml:space="preserve">п. 7.1 Методических указаний </t>
  </si>
  <si>
    <t>(для долгогсрочных периодов регулирования, начавшихся до 2014 года)</t>
  </si>
  <si>
    <t>п. 7.1</t>
  </si>
  <si>
    <t>7</t>
  </si>
  <si>
    <t xml:space="preserve">Приложение №1 </t>
  </si>
  <si>
    <t>Приложение №1</t>
  </si>
  <si>
    <t xml:space="preserve">Приложение №6 </t>
  </si>
  <si>
    <t xml:space="preserve">Приложение №7 </t>
  </si>
  <si>
    <t>База актов расследования ТН, форма учёта нарушений в сети 0,4 кВ в январе 2014 г.</t>
  </si>
  <si>
    <t>База актов расследования ТН, форма учёта нарушений в сети 0,4 кВ в феврале 2014 г.</t>
  </si>
  <si>
    <t>База актов расследования ТН, форма учёта нарушений в сети 0,4 кВ в марте 2014 г.</t>
  </si>
  <si>
    <t>База актов расследования ТН, форма учёта нарушений в сети 0,4 кВ в апреле 2014 г.</t>
  </si>
  <si>
    <t>передачи электрической энергии СО АО "ЦКБ ТИТАН"</t>
  </si>
  <si>
    <t>СО АО "ЦКБ ТИТАН"</t>
  </si>
  <si>
    <t>сетевой организации АО "ЦКБ ТИТАН"</t>
  </si>
  <si>
    <t>Зам.генерального директора- технический  директор</t>
  </si>
  <si>
    <t>___________________</t>
  </si>
  <si>
    <t>АО "ЦКБ "ТИТАН"</t>
  </si>
  <si>
    <t xml:space="preserve">                                                                      Лист №</t>
  </si>
  <si>
    <t xml:space="preserve">                                                                       форма 1.2</t>
  </si>
  <si>
    <t>форма 6.1</t>
  </si>
  <si>
    <t>форма 1.4</t>
  </si>
  <si>
    <t>форма 6.2</t>
  </si>
  <si>
    <t>форма 6.3</t>
  </si>
  <si>
    <t>форма 6.4</t>
  </si>
  <si>
    <t>форма 7.1</t>
  </si>
  <si>
    <t xml:space="preserve">                                    Лист №</t>
  </si>
  <si>
    <t xml:space="preserve">                                    форма 7.2</t>
  </si>
  <si>
    <t>АО "ЦКБ ТИТАН" на 2015 г.</t>
  </si>
  <si>
    <t>База актов расследования ТН, форма учёта нарушений в сети 0,4 кВ в мае 2015 г.</t>
  </si>
  <si>
    <t>База актов расследования ТН, форма учёта нарушений в сети 0,4 кВ в июне 2015 г.</t>
  </si>
  <si>
    <t>База актов расследования ТН, форма учёта нарушений в сети 0,4 кВ в июле 2015 г.</t>
  </si>
  <si>
    <t>База актов расследования ТН, форма учёта нарушений в сети 0,4 кВ в августе 2015 г.</t>
  </si>
  <si>
    <t>База актов расследования ТН, форма учёта нарушений в сети 0,4 кВ в сентябре 2015 г.</t>
  </si>
  <si>
    <t>База актов расследования ТН, форма учёта нарушений в сети 0,4 кВ в октябре 2015 г.</t>
  </si>
  <si>
    <t>База актов расследования ТН, форма учёта нарушений в сети 0,4 кВ в ноябре 2015 г.</t>
  </si>
  <si>
    <t>База актов расследования ТН, форма учёта нарушений в сети 0,4 кВ в декабре 2015 г.</t>
  </si>
  <si>
    <t>Форма 1.4 -Предложения электросетевой организации по плановым значениям показателей надежности</t>
  </si>
  <si>
    <t>Форма 6.4 - Предложения территориальных сетевых организаций по плановым значениям</t>
  </si>
  <si>
    <t xml:space="preserve">Форма 7.1 Показатели уровня надежности и уровня качества оказываемых услуг электросетевой организации </t>
  </si>
  <si>
    <t xml:space="preserve">Форма7.2 - Расчет обобщенного показателя уровня надежности и качества оказываемых услуг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</si>
</sst>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"/>
    <numFmt numFmtId="187" formatCode="_-* #,##0.000_р_._-;\-* #,##0.000_р_._-;_-* &quot;-&quot;??_р_._-;_-@_-"/>
    <numFmt numFmtId="188" formatCode="0.0"/>
    <numFmt numFmtId="189" formatCode="0.000000000"/>
  </numFmts>
  <fonts count="64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1"/>
      <color indexed="12"/>
      <name val="Times New Roman"/>
      <family val="1"/>
    </font>
    <font>
      <sz val="10"/>
      <color indexed="58"/>
      <name val="Times New Roman"/>
      <family val="1"/>
    </font>
    <font>
      <sz val="11"/>
      <color indexed="58"/>
      <name val="Times New Roman"/>
      <family val="1"/>
    </font>
    <font>
      <b/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vertAlign val="subscript"/>
      <sz val="12"/>
      <name val="Times New Roman"/>
      <family val="1"/>
    </font>
    <font>
      <sz val="14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8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186" fontId="11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NumberFormat="1" applyFont="1" applyBorder="1" applyAlignment="1">
      <alignment horizontal="center" vertical="center"/>
    </xf>
    <xf numFmtId="186" fontId="19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188" fontId="19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1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17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186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181" fontId="21" fillId="0" borderId="10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8" fontId="8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25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86" fontId="19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186" fontId="1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/>
    </xf>
    <xf numFmtId="186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188" fontId="19" fillId="0" borderId="0" xfId="0" applyNumberFormat="1" applyFont="1" applyBorder="1" applyAlignment="1">
      <alignment/>
    </xf>
    <xf numFmtId="186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 wrapText="1"/>
    </xf>
    <xf numFmtId="185" fontId="1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/>
    </xf>
    <xf numFmtId="1" fontId="8" fillId="34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 wrapText="1"/>
    </xf>
    <xf numFmtId="181" fontId="1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7" fillId="0" borderId="12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zoomScalePageLayoutView="0" workbookViewId="0" topLeftCell="A1">
      <pane xSplit="18405" topLeftCell="R1" activePane="topLeft" state="split"/>
      <selection pane="topLeft" activeCell="F23" sqref="F23"/>
      <selection pane="topRight" activeCell="R1" sqref="R1"/>
    </sheetView>
  </sheetViews>
  <sheetFormatPr defaultColWidth="9.140625" defaultRowHeight="12.75"/>
  <cols>
    <col min="1" max="1" width="5.28125" style="3" customWidth="1"/>
    <col min="2" max="2" width="52.28125" style="3" customWidth="1"/>
    <col min="3" max="3" width="21.140625" style="3" customWidth="1"/>
    <col min="4" max="4" width="22.8515625" style="3" customWidth="1"/>
    <col min="5" max="16384" width="9.140625" style="3" customWidth="1"/>
  </cols>
  <sheetData>
    <row r="1" ht="12.75">
      <c r="D1" s="3" t="s">
        <v>167</v>
      </c>
    </row>
    <row r="2" ht="12.75">
      <c r="D2" s="3" t="s">
        <v>168</v>
      </c>
    </row>
    <row r="4" spans="1:3" ht="12.75">
      <c r="A4" s="25"/>
      <c r="B4" s="25"/>
      <c r="C4" s="5" t="s">
        <v>193</v>
      </c>
    </row>
    <row r="5" spans="1:3" ht="12.75">
      <c r="A5" s="25"/>
      <c r="B5" s="25"/>
      <c r="C5" s="25" t="s">
        <v>2</v>
      </c>
    </row>
    <row r="6" spans="1:3" ht="12.75">
      <c r="A6" s="25"/>
      <c r="B6" s="25"/>
      <c r="C6" s="25" t="s">
        <v>3</v>
      </c>
    </row>
    <row r="7" spans="1:3" ht="12.75">
      <c r="A7" s="25"/>
      <c r="B7" s="25"/>
      <c r="C7" s="5" t="s">
        <v>28</v>
      </c>
    </row>
    <row r="8" spans="1:4" ht="15">
      <c r="A8" s="30"/>
      <c r="B8" s="30"/>
      <c r="C8" s="30"/>
      <c r="D8" s="30"/>
    </row>
    <row r="9" spans="1:4" ht="15">
      <c r="A9" s="30"/>
      <c r="B9" s="30"/>
      <c r="C9" s="30"/>
      <c r="D9" s="30"/>
    </row>
    <row r="10" spans="1:4" ht="12.75">
      <c r="A10" s="31"/>
      <c r="B10" s="31"/>
      <c r="C10" s="31"/>
      <c r="D10" s="31"/>
    </row>
    <row r="11" spans="1:4" ht="12.75">
      <c r="A11" s="5"/>
      <c r="B11" s="5"/>
      <c r="C11" s="5"/>
      <c r="D11" s="5"/>
    </row>
    <row r="12" spans="1:4" ht="12.75">
      <c r="A12" s="32" t="s">
        <v>85</v>
      </c>
      <c r="B12" s="31"/>
      <c r="C12" s="31"/>
      <c r="D12" s="31"/>
    </row>
    <row r="13" spans="1:4" ht="12.75">
      <c r="A13" s="137" t="s">
        <v>217</v>
      </c>
      <c r="B13" s="137"/>
      <c r="C13" s="137"/>
      <c r="D13" s="137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82.5" customHeight="1">
      <c r="A16" s="34" t="s">
        <v>86</v>
      </c>
      <c r="B16" s="34" t="s">
        <v>87</v>
      </c>
      <c r="C16" s="34" t="s">
        <v>90</v>
      </c>
      <c r="D16" s="34" t="s">
        <v>88</v>
      </c>
    </row>
    <row r="17" spans="1:4" ht="12.75">
      <c r="A17" s="35">
        <v>1</v>
      </c>
      <c r="B17" s="35">
        <v>2</v>
      </c>
      <c r="C17" s="35">
        <v>3</v>
      </c>
      <c r="D17" s="35">
        <v>4</v>
      </c>
    </row>
    <row r="18" spans="1:4" ht="25.5" customHeight="1">
      <c r="A18" s="36">
        <v>1</v>
      </c>
      <c r="B18" s="40" t="s">
        <v>197</v>
      </c>
      <c r="C18" s="41">
        <v>0</v>
      </c>
      <c r="D18" s="107">
        <v>109</v>
      </c>
    </row>
    <row r="19" spans="1:4" ht="25.5" customHeight="1">
      <c r="A19" s="36">
        <v>2</v>
      </c>
      <c r="B19" s="40" t="s">
        <v>198</v>
      </c>
      <c r="C19" s="41">
        <v>0</v>
      </c>
      <c r="D19" s="107">
        <v>109</v>
      </c>
    </row>
    <row r="20" spans="1:4" ht="25.5" customHeight="1">
      <c r="A20" s="36">
        <v>3</v>
      </c>
      <c r="B20" s="40" t="s">
        <v>199</v>
      </c>
      <c r="C20" s="41">
        <v>0</v>
      </c>
      <c r="D20" s="107">
        <v>109</v>
      </c>
    </row>
    <row r="21" spans="1:4" ht="25.5" customHeight="1">
      <c r="A21" s="36">
        <v>4</v>
      </c>
      <c r="B21" s="40" t="s">
        <v>200</v>
      </c>
      <c r="C21" s="41">
        <v>0</v>
      </c>
      <c r="D21" s="107">
        <v>109</v>
      </c>
    </row>
    <row r="22" spans="1:4" ht="25.5" customHeight="1">
      <c r="A22" s="36">
        <v>5</v>
      </c>
      <c r="B22" s="40" t="s">
        <v>218</v>
      </c>
      <c r="C22" s="41">
        <v>0</v>
      </c>
      <c r="D22" s="107">
        <v>109</v>
      </c>
    </row>
    <row r="23" spans="1:4" ht="25.5" customHeight="1">
      <c r="A23" s="36">
        <v>6</v>
      </c>
      <c r="B23" s="40" t="s">
        <v>219</v>
      </c>
      <c r="C23" s="41">
        <v>0</v>
      </c>
      <c r="D23" s="107">
        <v>109</v>
      </c>
    </row>
    <row r="24" spans="1:4" ht="25.5" customHeight="1">
      <c r="A24" s="36">
        <v>7</v>
      </c>
      <c r="B24" s="40" t="s">
        <v>220</v>
      </c>
      <c r="C24" s="41">
        <v>0</v>
      </c>
      <c r="D24" s="107">
        <v>109</v>
      </c>
    </row>
    <row r="25" spans="1:4" ht="25.5" customHeight="1">
      <c r="A25" s="36">
        <v>8</v>
      </c>
      <c r="B25" s="40" t="s">
        <v>221</v>
      </c>
      <c r="C25" s="41">
        <v>0</v>
      </c>
      <c r="D25" s="107">
        <v>109</v>
      </c>
    </row>
    <row r="26" spans="1:4" ht="25.5" customHeight="1">
      <c r="A26" s="36">
        <v>9</v>
      </c>
      <c r="B26" s="40" t="s">
        <v>222</v>
      </c>
      <c r="C26" s="41">
        <v>0</v>
      </c>
      <c r="D26" s="107">
        <v>109</v>
      </c>
    </row>
    <row r="27" spans="1:4" ht="25.5" customHeight="1">
      <c r="A27" s="36">
        <v>10</v>
      </c>
      <c r="B27" s="40" t="s">
        <v>223</v>
      </c>
      <c r="C27" s="41">
        <v>0</v>
      </c>
      <c r="D27" s="107">
        <v>109</v>
      </c>
    </row>
    <row r="28" spans="1:4" ht="25.5" customHeight="1">
      <c r="A28" s="36">
        <v>11</v>
      </c>
      <c r="B28" s="40" t="s">
        <v>224</v>
      </c>
      <c r="C28" s="41">
        <v>0</v>
      </c>
      <c r="D28" s="107">
        <v>109</v>
      </c>
    </row>
    <row r="29" spans="1:4" ht="25.5" customHeight="1">
      <c r="A29" s="36">
        <v>12</v>
      </c>
      <c r="B29" s="40" t="s">
        <v>225</v>
      </c>
      <c r="C29" s="41">
        <v>0</v>
      </c>
      <c r="D29" s="107">
        <v>109</v>
      </c>
    </row>
    <row r="30" spans="1:4" ht="16.5" customHeight="1">
      <c r="A30" s="37"/>
      <c r="B30" s="37" t="s">
        <v>91</v>
      </c>
      <c r="C30" s="48">
        <f>SUM(C18:C29)</f>
        <v>0</v>
      </c>
      <c r="D30" s="107">
        <v>109</v>
      </c>
    </row>
    <row r="31" spans="1:4" ht="12.75">
      <c r="A31" s="5"/>
      <c r="B31" s="5"/>
      <c r="C31" s="31"/>
      <c r="D31" s="31"/>
    </row>
    <row r="32" spans="1:6" ht="15">
      <c r="A32" s="15"/>
      <c r="B32" s="15" t="s">
        <v>204</v>
      </c>
      <c r="C32" s="16" t="s">
        <v>170</v>
      </c>
      <c r="D32" s="16"/>
      <c r="E32" s="39"/>
      <c r="F32" s="11"/>
    </row>
    <row r="33" spans="1:4" ht="12.75">
      <c r="A33" s="17" t="s">
        <v>44</v>
      </c>
      <c r="C33" s="17" t="s">
        <v>45</v>
      </c>
      <c r="D33" s="38" t="s">
        <v>46</v>
      </c>
    </row>
    <row r="34" spans="1:4" ht="12.75">
      <c r="A34" s="5"/>
      <c r="B34" s="5"/>
      <c r="C34" s="5"/>
      <c r="D34" s="5"/>
    </row>
    <row r="35" spans="1:4" ht="15">
      <c r="A35" s="15"/>
      <c r="B35" s="15" t="s">
        <v>160</v>
      </c>
      <c r="C35" s="16" t="s">
        <v>169</v>
      </c>
      <c r="D35" s="16"/>
    </row>
    <row r="36" spans="1:4" ht="12.75">
      <c r="A36" s="17" t="s">
        <v>44</v>
      </c>
      <c r="C36" s="17" t="s">
        <v>45</v>
      </c>
      <c r="D36" s="38" t="s">
        <v>46</v>
      </c>
    </row>
    <row r="37" spans="1:4" ht="12.75">
      <c r="A37" s="25"/>
      <c r="B37" s="25"/>
      <c r="C37" s="25"/>
      <c r="D37" s="25"/>
    </row>
    <row r="38" spans="1:4" ht="15">
      <c r="A38" s="29"/>
      <c r="B38" s="29"/>
      <c r="C38" s="26"/>
      <c r="D38" s="26"/>
    </row>
    <row r="39" spans="1:4" ht="15">
      <c r="A39" s="42" t="s">
        <v>89</v>
      </c>
      <c r="B39" s="26"/>
      <c r="C39" s="26"/>
      <c r="D39" s="26"/>
    </row>
  </sheetData>
  <sheetProtection/>
  <mergeCells count="1">
    <mergeCell ref="A13:D13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D2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8.7109375" style="3" customWidth="1"/>
    <col min="2" max="2" width="44.421875" style="3" customWidth="1"/>
    <col min="3" max="16384" width="9.140625" style="3" customWidth="1"/>
  </cols>
  <sheetData>
    <row r="1" ht="12.75">
      <c r="B1" s="3" t="s">
        <v>207</v>
      </c>
    </row>
    <row r="2" ht="12.75">
      <c r="B2" s="3" t="s">
        <v>208</v>
      </c>
    </row>
    <row r="3" ht="12.75"/>
    <row r="4" ht="12.75"/>
    <row r="5" spans="1:2" ht="15">
      <c r="A5" s="26"/>
      <c r="B5" s="5" t="s">
        <v>193</v>
      </c>
    </row>
    <row r="6" spans="1:2" ht="15">
      <c r="A6" s="26"/>
      <c r="B6" s="25" t="s">
        <v>2</v>
      </c>
    </row>
    <row r="7" spans="1:2" ht="15">
      <c r="A7" s="26"/>
      <c r="B7" s="25" t="s">
        <v>3</v>
      </c>
    </row>
    <row r="8" spans="1:2" ht="15">
      <c r="A8" s="26"/>
      <c r="B8" s="5" t="s">
        <v>28</v>
      </c>
    </row>
    <row r="9" spans="1:2" ht="15">
      <c r="A9" s="26"/>
      <c r="B9" s="26"/>
    </row>
    <row r="10" spans="1:2" ht="15">
      <c r="A10" s="26"/>
      <c r="B10" s="26"/>
    </row>
    <row r="11" spans="1:2" ht="15">
      <c r="A11" s="26"/>
      <c r="B11" s="26"/>
    </row>
    <row r="12" spans="1:2" ht="15.75">
      <c r="A12" s="138"/>
      <c r="B12" s="138"/>
    </row>
    <row r="13" spans="1:2" ht="15">
      <c r="A13" s="45" t="s">
        <v>93</v>
      </c>
      <c r="B13" s="27"/>
    </row>
    <row r="14" spans="1:2" ht="12.75">
      <c r="A14" s="45" t="s">
        <v>201</v>
      </c>
      <c r="B14" s="28"/>
    </row>
    <row r="15" spans="1:2" ht="12.75">
      <c r="A15" s="9"/>
      <c r="B15" s="28"/>
    </row>
    <row r="16" spans="1:2" ht="12.75">
      <c r="A16" s="9"/>
      <c r="B16" s="28"/>
    </row>
    <row r="17" spans="1:2" ht="15">
      <c r="A17" s="26"/>
      <c r="B17" s="26"/>
    </row>
    <row r="18" spans="1:2" ht="33.75" customHeight="1">
      <c r="A18" s="43" t="s">
        <v>105</v>
      </c>
      <c r="B18" s="103">
        <f>'ф.1.1'!D30</f>
        <v>109</v>
      </c>
    </row>
    <row r="19" spans="1:2" ht="49.5">
      <c r="A19" s="43" t="s">
        <v>106</v>
      </c>
      <c r="B19" s="72">
        <f>'ф.1.1'!C30</f>
        <v>0</v>
      </c>
    </row>
    <row r="20" spans="1:2" ht="33">
      <c r="A20" s="43" t="s">
        <v>92</v>
      </c>
      <c r="B20" s="114">
        <f>B19/B18</f>
        <v>0</v>
      </c>
    </row>
    <row r="21" spans="1:2" ht="15">
      <c r="A21" s="14"/>
      <c r="B21" s="14"/>
    </row>
    <row r="22" spans="1:4" ht="30">
      <c r="A22" s="132" t="s">
        <v>204</v>
      </c>
      <c r="B22" s="16" t="s">
        <v>170</v>
      </c>
      <c r="C22" s="11"/>
      <c r="D22" s="11"/>
    </row>
    <row r="23" spans="1:4" ht="12.75">
      <c r="A23" s="17" t="s">
        <v>104</v>
      </c>
      <c r="B23" s="44" t="s">
        <v>46</v>
      </c>
      <c r="C23" s="17"/>
      <c r="D23" s="38"/>
    </row>
    <row r="24" ht="12.75"/>
    <row r="25" spans="1:2" ht="15">
      <c r="A25" s="132" t="s">
        <v>160</v>
      </c>
      <c r="B25" s="16" t="s">
        <v>169</v>
      </c>
    </row>
    <row r="26" spans="1:2" ht="12.75">
      <c r="A26" s="17" t="s">
        <v>104</v>
      </c>
      <c r="B26" s="44" t="s">
        <v>46</v>
      </c>
    </row>
    <row r="27" ht="12.75"/>
    <row r="28" ht="12.75"/>
  </sheetData>
  <sheetProtection/>
  <mergeCells count="1">
    <mergeCell ref="A12:B12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53"/>
  <sheetViews>
    <sheetView zoomScale="90" zoomScaleNormal="90" zoomScalePageLayoutView="0" workbookViewId="0" topLeftCell="A1">
      <selection activeCell="F25" sqref="F25"/>
    </sheetView>
  </sheetViews>
  <sheetFormatPr defaultColWidth="9.140625" defaultRowHeight="12.75"/>
  <cols>
    <col min="1" max="1" width="22.8515625" style="3" customWidth="1"/>
    <col min="2" max="2" width="24.00390625" style="3" customWidth="1"/>
    <col min="3" max="3" width="24.421875" style="3" customWidth="1"/>
    <col min="4" max="8" width="8.7109375" style="3" customWidth="1"/>
    <col min="9" max="9" width="9.140625" style="3" customWidth="1"/>
    <col min="10" max="10" width="21.00390625" style="3" customWidth="1"/>
    <col min="11" max="11" width="27.421875" style="3" customWidth="1"/>
    <col min="12" max="16384" width="9.140625" style="3" customWidth="1"/>
  </cols>
  <sheetData>
    <row r="1" spans="7:8" ht="12.75">
      <c r="G1" s="148" t="s">
        <v>167</v>
      </c>
      <c r="H1" s="148"/>
    </row>
    <row r="2" spans="7:8" ht="12.75">
      <c r="G2" s="148" t="s">
        <v>210</v>
      </c>
      <c r="H2" s="148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6"/>
      <c r="B4" s="6"/>
      <c r="C4" s="6"/>
      <c r="D4" s="5" t="s">
        <v>194</v>
      </c>
      <c r="F4" s="6"/>
      <c r="G4" s="6"/>
      <c r="H4" s="6"/>
    </row>
    <row r="5" spans="1:8" ht="12.75">
      <c r="A5" s="6"/>
      <c r="B5" s="6"/>
      <c r="C5" s="6"/>
      <c r="D5" s="25" t="s">
        <v>2</v>
      </c>
      <c r="F5" s="6"/>
      <c r="G5" s="6"/>
      <c r="H5" s="6"/>
    </row>
    <row r="6" spans="1:8" ht="12.75">
      <c r="A6" s="6"/>
      <c r="B6" s="6"/>
      <c r="C6" s="6"/>
      <c r="D6" s="25" t="s">
        <v>3</v>
      </c>
      <c r="F6" s="6"/>
      <c r="G6" s="6"/>
      <c r="H6" s="6"/>
    </row>
    <row r="7" spans="1:8" ht="12.75">
      <c r="A7" s="6"/>
      <c r="B7" s="6"/>
      <c r="C7" s="6"/>
      <c r="D7" s="5" t="s">
        <v>28</v>
      </c>
      <c r="F7" s="6"/>
      <c r="G7" s="6"/>
      <c r="H7" s="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6"/>
      <c r="B9" s="6"/>
      <c r="C9" s="6"/>
      <c r="D9" s="6"/>
      <c r="E9" s="6"/>
      <c r="F9" s="6"/>
      <c r="G9" s="6"/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18.75" customHeight="1">
      <c r="A12" s="150" t="s">
        <v>226</v>
      </c>
      <c r="B12" s="150"/>
      <c r="C12" s="150"/>
      <c r="D12" s="150"/>
      <c r="E12" s="150"/>
      <c r="F12" s="150"/>
      <c r="G12" s="150"/>
      <c r="H12" s="150"/>
    </row>
    <row r="13" spans="1:8" ht="27" customHeight="1">
      <c r="A13" s="151" t="s">
        <v>180</v>
      </c>
      <c r="B13" s="151"/>
      <c r="C13" s="151"/>
      <c r="D13" s="151"/>
      <c r="E13" s="151"/>
      <c r="F13" s="151"/>
      <c r="G13" s="151"/>
      <c r="H13" s="151"/>
    </row>
    <row r="14" spans="1:8" ht="12.75">
      <c r="A14" s="46"/>
      <c r="B14" s="5"/>
      <c r="C14" s="142"/>
      <c r="D14" s="142"/>
      <c r="E14" s="142"/>
      <c r="F14" s="46"/>
      <c r="G14" s="5"/>
      <c r="H14" s="5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54.75" customHeight="1">
      <c r="A16" s="34" t="s">
        <v>97</v>
      </c>
      <c r="B16" s="34" t="s">
        <v>98</v>
      </c>
      <c r="C16" s="34" t="s">
        <v>94</v>
      </c>
      <c r="D16" s="144" t="s">
        <v>95</v>
      </c>
      <c r="E16" s="145"/>
      <c r="F16" s="145"/>
      <c r="G16" s="145"/>
      <c r="H16" s="146"/>
    </row>
    <row r="17" spans="1:8" ht="13.5" customHeight="1">
      <c r="A17" s="143" t="s">
        <v>99</v>
      </c>
      <c r="B17" s="139" t="s">
        <v>161</v>
      </c>
      <c r="C17" s="139" t="s">
        <v>162</v>
      </c>
      <c r="D17" s="86">
        <v>2012</v>
      </c>
      <c r="E17" s="86">
        <v>2013</v>
      </c>
      <c r="F17" s="86">
        <v>2014</v>
      </c>
      <c r="G17" s="86">
        <v>2015</v>
      </c>
      <c r="H17" s="86">
        <v>2016</v>
      </c>
    </row>
    <row r="18" spans="1:8" ht="12.75">
      <c r="A18" s="143"/>
      <c r="B18" s="140"/>
      <c r="C18" s="140"/>
      <c r="D18" s="86" t="s">
        <v>96</v>
      </c>
      <c r="E18" s="86" t="s">
        <v>96</v>
      </c>
      <c r="F18" s="86" t="s">
        <v>96</v>
      </c>
      <c r="G18" s="86" t="s">
        <v>96</v>
      </c>
      <c r="H18" s="86" t="s">
        <v>96</v>
      </c>
    </row>
    <row r="19" spans="1:8" ht="48" customHeight="1">
      <c r="A19" s="143"/>
      <c r="B19" s="141"/>
      <c r="C19" s="141"/>
      <c r="D19" s="92">
        <f>'ф.1.2'!B20</f>
        <v>0</v>
      </c>
      <c r="E19" s="92">
        <f>D19</f>
        <v>0</v>
      </c>
      <c r="F19" s="93">
        <f>(D19*1+(E19*(1-0.015)))/2</f>
        <v>0</v>
      </c>
      <c r="G19" s="93">
        <f>(E19*1+(D19*(1-0.015))+(D19*(1-0.015)*(1-0.015)))/3</f>
        <v>0</v>
      </c>
      <c r="H19" s="93">
        <f>(F19*1+(E19*(1-0.015))+(D19*(1-0.015)*(1-0.015))+(D19*(1-0.015)*(1-0.015)*(1-0.015)))/4</f>
        <v>0</v>
      </c>
    </row>
    <row r="20" spans="1:8" ht="16.5" customHeight="1">
      <c r="A20" s="143" t="s">
        <v>100</v>
      </c>
      <c r="B20" s="152" t="s">
        <v>9</v>
      </c>
      <c r="C20" s="139" t="s">
        <v>163</v>
      </c>
      <c r="D20" s="86">
        <v>2013</v>
      </c>
      <c r="E20" s="86">
        <v>2014</v>
      </c>
      <c r="F20" s="86">
        <v>2015</v>
      </c>
      <c r="G20" s="86">
        <v>2016</v>
      </c>
      <c r="H20" s="86">
        <v>2017</v>
      </c>
    </row>
    <row r="21" spans="1:8" ht="12.75">
      <c r="A21" s="143"/>
      <c r="B21" s="153"/>
      <c r="C21" s="140"/>
      <c r="D21" s="86" t="s">
        <v>96</v>
      </c>
      <c r="E21" s="86" t="s">
        <v>96</v>
      </c>
      <c r="F21" s="86" t="s">
        <v>96</v>
      </c>
      <c r="G21" s="86" t="s">
        <v>96</v>
      </c>
      <c r="H21" s="86" t="s">
        <v>96</v>
      </c>
    </row>
    <row r="22" spans="1:8" ht="51" customHeight="1">
      <c r="A22" s="143"/>
      <c r="B22" s="154"/>
      <c r="C22" s="141"/>
      <c r="D22" s="66" t="s">
        <v>9</v>
      </c>
      <c r="E22" s="66" t="s">
        <v>9</v>
      </c>
      <c r="F22" s="66" t="s">
        <v>9</v>
      </c>
      <c r="G22" s="66" t="s">
        <v>9</v>
      </c>
      <c r="H22" s="66" t="s">
        <v>9</v>
      </c>
    </row>
    <row r="23" spans="1:8" ht="15.75" customHeight="1">
      <c r="A23" s="143" t="s">
        <v>101</v>
      </c>
      <c r="B23" s="139" t="s">
        <v>9</v>
      </c>
      <c r="C23" s="139" t="s">
        <v>9</v>
      </c>
      <c r="D23" s="86">
        <v>2012</v>
      </c>
      <c r="E23" s="86">
        <v>2013</v>
      </c>
      <c r="F23" s="86">
        <v>2014</v>
      </c>
      <c r="G23" s="86">
        <v>2015</v>
      </c>
      <c r="H23" s="86">
        <v>2016</v>
      </c>
    </row>
    <row r="24" spans="1:8" ht="12.75">
      <c r="A24" s="143"/>
      <c r="B24" s="140"/>
      <c r="C24" s="140"/>
      <c r="D24" s="86" t="s">
        <v>96</v>
      </c>
      <c r="E24" s="86" t="s">
        <v>96</v>
      </c>
      <c r="F24" s="86" t="s">
        <v>96</v>
      </c>
      <c r="G24" s="86" t="s">
        <v>96</v>
      </c>
      <c r="H24" s="86" t="s">
        <v>96</v>
      </c>
    </row>
    <row r="25" spans="1:8" ht="77.25" customHeight="1">
      <c r="A25" s="143"/>
      <c r="B25" s="141"/>
      <c r="C25" s="141"/>
      <c r="D25" s="92">
        <f>'ф.6.4'!B58</f>
        <v>0.8975</v>
      </c>
      <c r="E25" s="92">
        <f>'ф.6.4'!C58</f>
        <v>0.8975</v>
      </c>
      <c r="F25" s="92">
        <f>'ф.6.4'!D58</f>
        <v>0.8975</v>
      </c>
      <c r="G25" s="92">
        <f>'ф.6.4'!E58</f>
        <v>0.9409722222222222</v>
      </c>
      <c r="H25" s="92">
        <f>'ф.6.4'!F58</f>
        <v>0.9409722222222222</v>
      </c>
    </row>
    <row r="26" spans="1:8" ht="27" customHeight="1">
      <c r="A26" s="149" t="s">
        <v>103</v>
      </c>
      <c r="B26" s="149"/>
      <c r="C26" s="149"/>
      <c r="D26" s="149"/>
      <c r="E26" s="149"/>
      <c r="F26" s="149"/>
      <c r="G26" s="85"/>
      <c r="H26" s="8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45" customHeight="1">
      <c r="A32" s="147" t="s">
        <v>204</v>
      </c>
      <c r="B32" s="147"/>
      <c r="C32" s="16" t="s">
        <v>170</v>
      </c>
      <c r="D32" s="16"/>
      <c r="E32" s="15"/>
      <c r="F32" s="16"/>
      <c r="G32" s="33"/>
      <c r="H32" s="33"/>
    </row>
    <row r="33" spans="1:8" ht="12.75">
      <c r="A33" s="17" t="s">
        <v>44</v>
      </c>
      <c r="C33" s="17" t="s">
        <v>45</v>
      </c>
      <c r="G33" s="17" t="s">
        <v>46</v>
      </c>
      <c r="H33" s="31"/>
    </row>
    <row r="34" spans="1:8" ht="12.75">
      <c r="A34" s="31"/>
      <c r="B34" s="31"/>
      <c r="C34" s="31"/>
      <c r="D34" s="31"/>
      <c r="E34" s="31"/>
      <c r="F34" s="31"/>
      <c r="G34" s="31"/>
      <c r="H34" s="31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5" customHeight="1">
      <c r="A36" s="147" t="s">
        <v>160</v>
      </c>
      <c r="B36" s="147"/>
      <c r="C36" s="16" t="s">
        <v>169</v>
      </c>
      <c r="D36" s="16"/>
      <c r="E36" s="15"/>
      <c r="F36" s="16"/>
      <c r="G36" s="33"/>
      <c r="H36" s="33"/>
    </row>
    <row r="37" spans="1:8" ht="12.75">
      <c r="A37" s="17" t="s">
        <v>44</v>
      </c>
      <c r="C37" s="17" t="s">
        <v>45</v>
      </c>
      <c r="G37" s="17" t="s">
        <v>46</v>
      </c>
      <c r="H37" s="31"/>
    </row>
    <row r="38" spans="1:8" ht="12.75">
      <c r="A38" s="47" t="s">
        <v>102</v>
      </c>
      <c r="B38" s="5"/>
      <c r="C38" s="5"/>
      <c r="D38" s="5"/>
      <c r="E38" s="5"/>
      <c r="F38" s="5"/>
      <c r="G38" s="5"/>
      <c r="H38" s="5"/>
    </row>
    <row r="44" spans="10:12" ht="12.75">
      <c r="J44" s="11"/>
      <c r="K44" s="11"/>
      <c r="L44" s="11"/>
    </row>
    <row r="45" spans="10:12" ht="15" customHeight="1">
      <c r="J45" s="49"/>
      <c r="K45" s="49"/>
      <c r="L45" s="11"/>
    </row>
    <row r="46" spans="10:12" ht="15">
      <c r="J46" s="49"/>
      <c r="K46" s="49"/>
      <c r="L46" s="11"/>
    </row>
    <row r="47" spans="10:12" ht="15">
      <c r="J47" s="49"/>
      <c r="K47" s="49"/>
      <c r="L47" s="11"/>
    </row>
    <row r="48" spans="10:12" ht="15">
      <c r="J48" s="49"/>
      <c r="K48" s="49"/>
      <c r="L48" s="11"/>
    </row>
    <row r="49" spans="10:12" ht="15">
      <c r="J49" s="49"/>
      <c r="K49" s="49"/>
      <c r="L49" s="11"/>
    </row>
    <row r="50" spans="10:12" ht="15">
      <c r="J50" s="49"/>
      <c r="K50" s="49"/>
      <c r="L50" s="11"/>
    </row>
    <row r="51" spans="10:12" ht="15" customHeight="1">
      <c r="J51" s="50"/>
      <c r="K51" s="50"/>
      <c r="L51" s="11"/>
    </row>
    <row r="52" spans="10:12" ht="15">
      <c r="J52" s="50"/>
      <c r="K52" s="50"/>
      <c r="L52" s="11"/>
    </row>
    <row r="53" spans="10:12" ht="15">
      <c r="J53" s="50"/>
      <c r="K53" s="50"/>
      <c r="L53" s="11"/>
    </row>
  </sheetData>
  <sheetProtection/>
  <mergeCells count="18">
    <mergeCell ref="A36:B36"/>
    <mergeCell ref="A32:B32"/>
    <mergeCell ref="G1:H1"/>
    <mergeCell ref="G2:H2"/>
    <mergeCell ref="A26:F26"/>
    <mergeCell ref="A12:H12"/>
    <mergeCell ref="A13:H13"/>
    <mergeCell ref="A23:A25"/>
    <mergeCell ref="C20:C22"/>
    <mergeCell ref="B20:B22"/>
    <mergeCell ref="B23:B25"/>
    <mergeCell ref="C23:C25"/>
    <mergeCell ref="C14:E14"/>
    <mergeCell ref="A17:A19"/>
    <mergeCell ref="B17:B19"/>
    <mergeCell ref="C17:C19"/>
    <mergeCell ref="A20:A22"/>
    <mergeCell ref="D16:H16"/>
  </mergeCells>
  <printOptions/>
  <pageMargins left="0.7874015748031497" right="0.5905511811023623" top="0.2755905511811024" bottom="0.2755905511811024" header="0.1968503937007874" footer="0.1968503937007874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E42"/>
  <sheetViews>
    <sheetView zoomScale="90" zoomScaleNormal="90" zoomScalePageLayoutView="0" workbookViewId="0" topLeftCell="C1">
      <selection activeCell="S26" sqref="S26"/>
    </sheetView>
  </sheetViews>
  <sheetFormatPr defaultColWidth="9.140625" defaultRowHeight="12.75"/>
  <cols>
    <col min="1" max="1" width="69.140625" style="3" customWidth="1"/>
    <col min="2" max="2" width="7.57421875" style="3" customWidth="1"/>
    <col min="3" max="3" width="7.00390625" style="3" customWidth="1"/>
    <col min="4" max="4" width="10.140625" style="3" customWidth="1"/>
    <col min="5" max="5" width="8.7109375" style="3" customWidth="1"/>
    <col min="6" max="6" width="7.421875" style="3" customWidth="1"/>
    <col min="7" max="7" width="14.140625" style="3" customWidth="1"/>
    <col min="8" max="8" width="1.7109375" style="3" customWidth="1"/>
    <col min="9" max="9" width="7.8515625" style="3" customWidth="1"/>
    <col min="10" max="10" width="8.28125" style="3" customWidth="1"/>
    <col min="11" max="11" width="9.140625" style="3" customWidth="1"/>
    <col min="12" max="12" width="7.57421875" style="3" customWidth="1"/>
    <col min="13" max="13" width="6.00390625" style="3" customWidth="1"/>
    <col min="14" max="14" width="1.57421875" style="3" customWidth="1"/>
    <col min="15" max="15" width="7.421875" style="3" customWidth="1"/>
    <col min="16" max="16" width="8.28125" style="3" customWidth="1"/>
    <col min="17" max="17" width="6.421875" style="3" customWidth="1"/>
    <col min="18" max="18" width="7.7109375" style="3" customWidth="1"/>
    <col min="19" max="19" width="7.28125" style="3" customWidth="1"/>
    <col min="20" max="20" width="1.8515625" style="3" customWidth="1"/>
    <col min="21" max="21" width="7.57421875" style="3" customWidth="1"/>
    <col min="22" max="22" width="8.28125" style="3" customWidth="1"/>
    <col min="23" max="23" width="7.00390625" style="3" customWidth="1"/>
    <col min="24" max="24" width="7.140625" style="3" customWidth="1"/>
    <col min="25" max="25" width="5.8515625" style="3" customWidth="1"/>
    <col min="26" max="26" width="1.7109375" style="3" customWidth="1"/>
    <col min="27" max="27" width="7.28125" style="3" customWidth="1"/>
    <col min="28" max="28" width="8.140625" style="3" customWidth="1"/>
    <col min="29" max="29" width="6.7109375" style="3" customWidth="1"/>
    <col min="30" max="31" width="6.57421875" style="3" customWidth="1"/>
    <col min="32" max="16384" width="9.140625" style="3" customWidth="1"/>
  </cols>
  <sheetData>
    <row r="1" spans="1:6" ht="12.75">
      <c r="A1" s="5"/>
      <c r="B1" s="5"/>
      <c r="C1" s="5" t="s">
        <v>195</v>
      </c>
      <c r="D1" s="5"/>
      <c r="E1" s="5"/>
      <c r="F1" s="5"/>
    </row>
    <row r="2" spans="1:31" ht="12.75">
      <c r="A2" s="5"/>
      <c r="B2" s="5"/>
      <c r="C2" s="5" t="s">
        <v>2</v>
      </c>
      <c r="D2" s="5"/>
      <c r="E2" s="5"/>
      <c r="F2" s="5"/>
      <c r="AC2" s="148" t="s">
        <v>167</v>
      </c>
      <c r="AD2" s="148"/>
      <c r="AE2" s="148"/>
    </row>
    <row r="3" spans="1:31" ht="12.75">
      <c r="A3" s="5"/>
      <c r="B3" s="5"/>
      <c r="C3" s="5" t="s">
        <v>3</v>
      </c>
      <c r="D3" s="5"/>
      <c r="E3" s="5"/>
      <c r="F3" s="5"/>
      <c r="AC3" s="148" t="s">
        <v>209</v>
      </c>
      <c r="AD3" s="148"/>
      <c r="AE3" s="148"/>
    </row>
    <row r="4" spans="1:6" ht="12.75">
      <c r="A4" s="6"/>
      <c r="B4" s="6"/>
      <c r="C4" s="5" t="s">
        <v>28</v>
      </c>
      <c r="D4" s="6"/>
      <c r="E4" s="6"/>
      <c r="F4" s="6"/>
    </row>
    <row r="5" spans="1:6" ht="12.75">
      <c r="A5" s="6"/>
      <c r="B5" s="6"/>
      <c r="C5" s="5"/>
      <c r="D5" s="6"/>
      <c r="E5" s="6"/>
      <c r="F5" s="6"/>
    </row>
    <row r="6" spans="1:6" ht="12.75">
      <c r="A6" s="8" t="s">
        <v>171</v>
      </c>
      <c r="B6" s="7"/>
      <c r="C6" s="7"/>
      <c r="D6" s="7"/>
      <c r="E6" s="7"/>
      <c r="F6" s="7"/>
    </row>
    <row r="7" spans="1:6" s="11" customFormat="1" ht="12.75">
      <c r="A7" s="9" t="s">
        <v>202</v>
      </c>
      <c r="B7" s="19"/>
      <c r="C7" s="19"/>
      <c r="D7" s="19"/>
      <c r="E7" s="19"/>
      <c r="F7" s="19"/>
    </row>
    <row r="8" spans="1:6" ht="12.75" customHeight="1">
      <c r="A8" s="6"/>
      <c r="B8" s="6"/>
      <c r="C8" s="6"/>
      <c r="D8" s="6"/>
      <c r="E8" s="12"/>
      <c r="F8" s="6"/>
    </row>
    <row r="9" spans="1:31" ht="15" customHeight="1">
      <c r="A9" s="155" t="s">
        <v>4</v>
      </c>
      <c r="B9" s="155" t="s">
        <v>5</v>
      </c>
      <c r="C9" s="155"/>
      <c r="D9" s="155" t="s">
        <v>6</v>
      </c>
      <c r="E9" s="155" t="s">
        <v>23</v>
      </c>
      <c r="F9" s="155" t="s">
        <v>7</v>
      </c>
      <c r="G9" s="155" t="s">
        <v>22</v>
      </c>
      <c r="H9" s="80"/>
      <c r="I9" s="155" t="s">
        <v>5</v>
      </c>
      <c r="J9" s="155"/>
      <c r="K9" s="155" t="s">
        <v>6</v>
      </c>
      <c r="L9" s="155" t="s">
        <v>23</v>
      </c>
      <c r="M9" s="155" t="s">
        <v>7</v>
      </c>
      <c r="N9" s="80"/>
      <c r="O9" s="155" t="s">
        <v>5</v>
      </c>
      <c r="P9" s="155"/>
      <c r="Q9" s="155" t="s">
        <v>6</v>
      </c>
      <c r="R9" s="155" t="s">
        <v>23</v>
      </c>
      <c r="S9" s="155" t="s">
        <v>7</v>
      </c>
      <c r="T9" s="80"/>
      <c r="U9" s="155" t="s">
        <v>5</v>
      </c>
      <c r="V9" s="155"/>
      <c r="W9" s="155" t="s">
        <v>6</v>
      </c>
      <c r="X9" s="155" t="s">
        <v>23</v>
      </c>
      <c r="Y9" s="155" t="s">
        <v>7</v>
      </c>
      <c r="Z9" s="80"/>
      <c r="AA9" s="155" t="s">
        <v>5</v>
      </c>
      <c r="AB9" s="155"/>
      <c r="AC9" s="155" t="s">
        <v>6</v>
      </c>
      <c r="AD9" s="155" t="s">
        <v>23</v>
      </c>
      <c r="AE9" s="155" t="s">
        <v>7</v>
      </c>
    </row>
    <row r="10" spans="1:31" ht="51">
      <c r="A10" s="155"/>
      <c r="B10" s="2" t="s">
        <v>174</v>
      </c>
      <c r="C10" s="2" t="s">
        <v>152</v>
      </c>
      <c r="D10" s="155"/>
      <c r="E10" s="155"/>
      <c r="F10" s="155"/>
      <c r="G10" s="155"/>
      <c r="H10" s="80"/>
      <c r="I10" s="2" t="s">
        <v>175</v>
      </c>
      <c r="J10" s="2" t="s">
        <v>153</v>
      </c>
      <c r="K10" s="155"/>
      <c r="L10" s="155"/>
      <c r="M10" s="155"/>
      <c r="N10" s="80"/>
      <c r="O10" s="2" t="s">
        <v>176</v>
      </c>
      <c r="P10" s="2" t="s">
        <v>154</v>
      </c>
      <c r="Q10" s="155"/>
      <c r="R10" s="155"/>
      <c r="S10" s="155"/>
      <c r="T10" s="80"/>
      <c r="U10" s="2" t="s">
        <v>24</v>
      </c>
      <c r="V10" s="2" t="s">
        <v>155</v>
      </c>
      <c r="W10" s="155"/>
      <c r="X10" s="155"/>
      <c r="Y10" s="155"/>
      <c r="Z10" s="80"/>
      <c r="AA10" s="2" t="s">
        <v>177</v>
      </c>
      <c r="AB10" s="2" t="s">
        <v>159</v>
      </c>
      <c r="AC10" s="155"/>
      <c r="AD10" s="155"/>
      <c r="AE10" s="155"/>
    </row>
    <row r="11" spans="1:3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80"/>
      <c r="I11" s="4">
        <v>2</v>
      </c>
      <c r="J11" s="4">
        <v>3</v>
      </c>
      <c r="K11" s="4">
        <v>4</v>
      </c>
      <c r="L11" s="4">
        <v>5</v>
      </c>
      <c r="M11" s="4">
        <v>6</v>
      </c>
      <c r="N11" s="80"/>
      <c r="O11" s="4">
        <v>2</v>
      </c>
      <c r="P11" s="4">
        <v>3</v>
      </c>
      <c r="Q11" s="4">
        <v>4</v>
      </c>
      <c r="R11" s="4">
        <v>5</v>
      </c>
      <c r="S11" s="4">
        <v>6</v>
      </c>
      <c r="T11" s="80"/>
      <c r="U11" s="4">
        <v>2</v>
      </c>
      <c r="V11" s="4">
        <v>3</v>
      </c>
      <c r="W11" s="4">
        <v>4</v>
      </c>
      <c r="X11" s="4">
        <v>5</v>
      </c>
      <c r="Y11" s="4">
        <v>6</v>
      </c>
      <c r="Z11" s="80"/>
      <c r="AA11" s="4">
        <v>2</v>
      </c>
      <c r="AB11" s="4">
        <v>3</v>
      </c>
      <c r="AC11" s="4">
        <v>4</v>
      </c>
      <c r="AD11" s="4">
        <v>5</v>
      </c>
      <c r="AE11" s="4">
        <v>6</v>
      </c>
    </row>
    <row r="12" spans="1:31" ht="24.75" customHeight="1">
      <c r="A12" s="13" t="s">
        <v>8</v>
      </c>
      <c r="B12" s="10" t="s">
        <v>9</v>
      </c>
      <c r="C12" s="10" t="s">
        <v>9</v>
      </c>
      <c r="D12" s="10" t="s">
        <v>9</v>
      </c>
      <c r="E12" s="10" t="s">
        <v>9</v>
      </c>
      <c r="F12" s="79">
        <f>(F14+F15)/2</f>
        <v>2</v>
      </c>
      <c r="G12" s="21" t="s">
        <v>74</v>
      </c>
      <c r="H12" s="80"/>
      <c r="I12" s="96" t="s">
        <v>9</v>
      </c>
      <c r="J12" s="96" t="s">
        <v>9</v>
      </c>
      <c r="K12" s="96" t="s">
        <v>9</v>
      </c>
      <c r="L12" s="96" t="s">
        <v>9</v>
      </c>
      <c r="M12" s="98">
        <f>(M14+M15)/2</f>
        <v>2</v>
      </c>
      <c r="N12" s="80"/>
      <c r="O12" s="10" t="s">
        <v>9</v>
      </c>
      <c r="P12" s="10" t="s">
        <v>9</v>
      </c>
      <c r="Q12" s="10" t="s">
        <v>9</v>
      </c>
      <c r="R12" s="10" t="s">
        <v>9</v>
      </c>
      <c r="S12" s="79">
        <f>(S14+S15)/2</f>
        <v>2</v>
      </c>
      <c r="T12" s="80"/>
      <c r="U12" s="10" t="s">
        <v>9</v>
      </c>
      <c r="V12" s="96" t="s">
        <v>9</v>
      </c>
      <c r="W12" s="96" t="s">
        <v>9</v>
      </c>
      <c r="X12" s="96" t="s">
        <v>9</v>
      </c>
      <c r="Y12" s="98">
        <f>(Y14+Y15)/2</f>
        <v>2</v>
      </c>
      <c r="Z12" s="80"/>
      <c r="AA12" s="96" t="s">
        <v>9</v>
      </c>
      <c r="AB12" s="96" t="s">
        <v>9</v>
      </c>
      <c r="AC12" s="96" t="s">
        <v>9</v>
      </c>
      <c r="AD12" s="96" t="s">
        <v>9</v>
      </c>
      <c r="AE12" s="98">
        <f>(AE14+AE15)/2</f>
        <v>2</v>
      </c>
    </row>
    <row r="13" spans="1:31" ht="12.75">
      <c r="A13" s="13" t="s">
        <v>10</v>
      </c>
      <c r="B13" s="10"/>
      <c r="C13" s="10"/>
      <c r="D13" s="10"/>
      <c r="E13" s="10"/>
      <c r="F13" s="82"/>
      <c r="G13" s="21"/>
      <c r="H13" s="80"/>
      <c r="I13" s="96"/>
      <c r="J13" s="96"/>
      <c r="K13" s="96"/>
      <c r="L13" s="96"/>
      <c r="M13" s="101"/>
      <c r="N13" s="80"/>
      <c r="O13" s="96"/>
      <c r="P13" s="96"/>
      <c r="Q13" s="96"/>
      <c r="R13" s="96"/>
      <c r="S13" s="96"/>
      <c r="T13" s="80"/>
      <c r="U13" s="10"/>
      <c r="V13" s="96"/>
      <c r="W13" s="96"/>
      <c r="X13" s="96"/>
      <c r="Y13" s="96"/>
      <c r="Z13" s="80"/>
      <c r="AA13" s="96"/>
      <c r="AB13" s="96"/>
      <c r="AC13" s="96"/>
      <c r="AD13" s="96"/>
      <c r="AE13" s="96"/>
    </row>
    <row r="14" spans="1:31" ht="36">
      <c r="A14" s="13" t="s">
        <v>26</v>
      </c>
      <c r="B14" s="109">
        <v>3</v>
      </c>
      <c r="C14" s="109">
        <v>3</v>
      </c>
      <c r="D14" s="20">
        <f>B14/C14*100</f>
        <v>100</v>
      </c>
      <c r="E14" s="10" t="s">
        <v>0</v>
      </c>
      <c r="F14" s="82">
        <v>2</v>
      </c>
      <c r="G14" s="21"/>
      <c r="H14" s="80"/>
      <c r="I14" s="89">
        <v>3</v>
      </c>
      <c r="J14" s="110">
        <v>3</v>
      </c>
      <c r="K14" s="110">
        <f>I14/J14*100</f>
        <v>100</v>
      </c>
      <c r="L14" s="96" t="s">
        <v>0</v>
      </c>
      <c r="M14" s="101">
        <v>2</v>
      </c>
      <c r="N14" s="80"/>
      <c r="O14" s="89">
        <v>3</v>
      </c>
      <c r="P14" s="110">
        <v>3</v>
      </c>
      <c r="Q14" s="97">
        <f>O14/P14*100</f>
        <v>100</v>
      </c>
      <c r="R14" s="96" t="s">
        <v>0</v>
      </c>
      <c r="S14" s="101">
        <f>IF(Q14&lt;80,3,IF(Q14&gt;=80,IF(Q14&lt;120,2,1)))</f>
        <v>2</v>
      </c>
      <c r="T14" s="80"/>
      <c r="U14" s="109">
        <v>2</v>
      </c>
      <c r="V14" s="110">
        <v>2</v>
      </c>
      <c r="W14" s="110">
        <f>U14/V14*100</f>
        <v>100</v>
      </c>
      <c r="X14" s="96" t="s">
        <v>0</v>
      </c>
      <c r="Y14" s="101">
        <f>IF(W14&lt;80,3,IF(W14&gt;=80,IF(W14&lt;120,2,1)))</f>
        <v>2</v>
      </c>
      <c r="Z14" s="80"/>
      <c r="AA14" s="89">
        <v>2</v>
      </c>
      <c r="AB14" s="110">
        <v>2</v>
      </c>
      <c r="AC14" s="97">
        <f>AA14/AB14*100</f>
        <v>100</v>
      </c>
      <c r="AD14" s="96" t="s">
        <v>0</v>
      </c>
      <c r="AE14" s="101">
        <f>IF(AC14&lt;80,3,IF(AC14&gt;=80,IF(AC14&lt;120,2,1)))</f>
        <v>2</v>
      </c>
    </row>
    <row r="15" spans="1:31" ht="36">
      <c r="A15" s="13" t="s">
        <v>25</v>
      </c>
      <c r="B15" s="20">
        <v>9</v>
      </c>
      <c r="C15" s="20">
        <v>9</v>
      </c>
      <c r="D15" s="20">
        <f>B15/C15*100</f>
        <v>100</v>
      </c>
      <c r="E15" s="10" t="s">
        <v>0</v>
      </c>
      <c r="F15" s="82">
        <v>2</v>
      </c>
      <c r="G15" s="21"/>
      <c r="H15" s="80"/>
      <c r="I15" s="97">
        <f>I17+I18+I19+I20</f>
        <v>9</v>
      </c>
      <c r="J15" s="110">
        <f>J17+J18+J19+J20</f>
        <v>9</v>
      </c>
      <c r="K15" s="110">
        <f>I15/J15*100</f>
        <v>100</v>
      </c>
      <c r="L15" s="96" t="s">
        <v>0</v>
      </c>
      <c r="M15" s="101">
        <v>2</v>
      </c>
      <c r="N15" s="80"/>
      <c r="O15" s="97">
        <v>9</v>
      </c>
      <c r="P15" s="110">
        <v>9</v>
      </c>
      <c r="Q15" s="97">
        <f>O15/P15*100</f>
        <v>100</v>
      </c>
      <c r="R15" s="96" t="s">
        <v>0</v>
      </c>
      <c r="S15" s="101">
        <f>IF(Q15&lt;80,3,IF(Q15&gt;=80,IF(Q15&lt;120,2,1)))</f>
        <v>2</v>
      </c>
      <c r="T15" s="80"/>
      <c r="U15" s="20">
        <v>3</v>
      </c>
      <c r="V15" s="110">
        <v>3</v>
      </c>
      <c r="W15" s="110">
        <f>U15/V15*100</f>
        <v>100</v>
      </c>
      <c r="X15" s="96" t="s">
        <v>0</v>
      </c>
      <c r="Y15" s="101">
        <f>IF(W15&lt;80,3,IF(W15&gt;=80,IF(W15&lt;120,2,1)))</f>
        <v>2</v>
      </c>
      <c r="Z15" s="80"/>
      <c r="AA15" s="97">
        <v>3</v>
      </c>
      <c r="AB15" s="100">
        <v>3</v>
      </c>
      <c r="AC15" s="110">
        <f>AA15/AB15*100</f>
        <v>100</v>
      </c>
      <c r="AD15" s="96" t="s">
        <v>0</v>
      </c>
      <c r="AE15" s="101">
        <f>IF(AC15&lt;80,3,IF(AC15&gt;=80,IF(AC15&lt;120,2,1)))</f>
        <v>2</v>
      </c>
    </row>
    <row r="16" spans="1:31" ht="12.75">
      <c r="A16" s="13" t="s">
        <v>11</v>
      </c>
      <c r="B16" s="10"/>
      <c r="C16" s="10"/>
      <c r="D16" s="10"/>
      <c r="E16" s="10"/>
      <c r="F16" s="82"/>
      <c r="G16" s="21"/>
      <c r="H16" s="80"/>
      <c r="I16" s="96"/>
      <c r="J16" s="102"/>
      <c r="K16" s="96"/>
      <c r="L16" s="96"/>
      <c r="M16" s="101"/>
      <c r="N16" s="80"/>
      <c r="O16" s="96"/>
      <c r="P16" s="96"/>
      <c r="Q16" s="96"/>
      <c r="R16" s="96"/>
      <c r="S16" s="101"/>
      <c r="T16" s="80"/>
      <c r="U16" s="10"/>
      <c r="V16" s="96"/>
      <c r="W16" s="96"/>
      <c r="X16" s="96"/>
      <c r="Y16" s="101"/>
      <c r="Z16" s="80"/>
      <c r="AA16" s="96"/>
      <c r="AB16" s="96"/>
      <c r="AC16" s="96"/>
      <c r="AD16" s="96"/>
      <c r="AE16" s="101"/>
    </row>
    <row r="17" spans="1:31" ht="27" customHeight="1">
      <c r="A17" s="13" t="s">
        <v>12</v>
      </c>
      <c r="B17" s="10">
        <v>1</v>
      </c>
      <c r="C17" s="10">
        <v>1</v>
      </c>
      <c r="D17" s="10">
        <v>100</v>
      </c>
      <c r="E17" s="10" t="s">
        <v>9</v>
      </c>
      <c r="F17" s="82"/>
      <c r="G17" s="21"/>
      <c r="H17" s="80"/>
      <c r="I17" s="96">
        <v>1</v>
      </c>
      <c r="J17" s="110">
        <v>1</v>
      </c>
      <c r="K17" s="96">
        <v>100</v>
      </c>
      <c r="L17" s="96" t="s">
        <v>9</v>
      </c>
      <c r="M17" s="101"/>
      <c r="N17" s="80"/>
      <c r="O17" s="96">
        <v>1</v>
      </c>
      <c r="P17" s="110">
        <v>1</v>
      </c>
      <c r="Q17" s="96">
        <v>100</v>
      </c>
      <c r="R17" s="96" t="s">
        <v>9</v>
      </c>
      <c r="S17" s="101"/>
      <c r="T17" s="80"/>
      <c r="U17" s="10">
        <v>1</v>
      </c>
      <c r="V17" s="110">
        <v>1</v>
      </c>
      <c r="W17" s="96">
        <v>100</v>
      </c>
      <c r="X17" s="96" t="s">
        <v>9</v>
      </c>
      <c r="Y17" s="101"/>
      <c r="Z17" s="80"/>
      <c r="AA17" s="96">
        <v>1</v>
      </c>
      <c r="AB17" s="110">
        <v>1</v>
      </c>
      <c r="AC17" s="96">
        <v>100</v>
      </c>
      <c r="AD17" s="96" t="s">
        <v>9</v>
      </c>
      <c r="AE17" s="101"/>
    </row>
    <row r="18" spans="1:31" ht="36">
      <c r="A18" s="13" t="s">
        <v>156</v>
      </c>
      <c r="B18" s="10">
        <v>1</v>
      </c>
      <c r="C18" s="10">
        <v>1</v>
      </c>
      <c r="D18" s="10">
        <v>100</v>
      </c>
      <c r="E18" s="10" t="s">
        <v>9</v>
      </c>
      <c r="F18" s="82"/>
      <c r="G18" s="21"/>
      <c r="H18" s="80"/>
      <c r="I18" s="96">
        <v>1</v>
      </c>
      <c r="J18" s="89">
        <v>1</v>
      </c>
      <c r="K18" s="96">
        <v>100</v>
      </c>
      <c r="L18" s="96" t="s">
        <v>9</v>
      </c>
      <c r="M18" s="101"/>
      <c r="N18" s="80"/>
      <c r="O18" s="96">
        <v>1</v>
      </c>
      <c r="P18" s="89">
        <v>1</v>
      </c>
      <c r="Q18" s="96">
        <v>100</v>
      </c>
      <c r="R18" s="96" t="s">
        <v>9</v>
      </c>
      <c r="S18" s="101"/>
      <c r="T18" s="80"/>
      <c r="U18" s="10">
        <v>1</v>
      </c>
      <c r="V18" s="96">
        <v>1</v>
      </c>
      <c r="W18" s="96">
        <v>100</v>
      </c>
      <c r="X18" s="96" t="s">
        <v>9</v>
      </c>
      <c r="Y18" s="101"/>
      <c r="Z18" s="80"/>
      <c r="AA18" s="96">
        <v>1</v>
      </c>
      <c r="AB18" s="96">
        <v>1</v>
      </c>
      <c r="AC18" s="96">
        <v>100</v>
      </c>
      <c r="AD18" s="96" t="s">
        <v>9</v>
      </c>
      <c r="AE18" s="101"/>
    </row>
    <row r="19" spans="1:31" ht="24" customHeight="1">
      <c r="A19" s="13" t="s">
        <v>13</v>
      </c>
      <c r="B19" s="109">
        <v>5</v>
      </c>
      <c r="C19" s="109">
        <v>5</v>
      </c>
      <c r="D19" s="10">
        <v>100</v>
      </c>
      <c r="E19" s="10" t="s">
        <v>9</v>
      </c>
      <c r="F19" s="82"/>
      <c r="G19" s="21"/>
      <c r="H19" s="80"/>
      <c r="I19" s="89">
        <v>5</v>
      </c>
      <c r="J19" s="110">
        <v>5</v>
      </c>
      <c r="K19" s="96">
        <v>100</v>
      </c>
      <c r="L19" s="96" t="s">
        <v>9</v>
      </c>
      <c r="M19" s="101"/>
      <c r="N19" s="80"/>
      <c r="O19" s="89">
        <v>5</v>
      </c>
      <c r="P19" s="110">
        <v>5</v>
      </c>
      <c r="Q19" s="96">
        <v>100</v>
      </c>
      <c r="R19" s="96" t="s">
        <v>9</v>
      </c>
      <c r="S19" s="101"/>
      <c r="T19" s="80"/>
      <c r="U19" s="109">
        <v>5</v>
      </c>
      <c r="V19" s="110">
        <v>5</v>
      </c>
      <c r="W19" s="96">
        <v>100</v>
      </c>
      <c r="X19" s="96" t="s">
        <v>9</v>
      </c>
      <c r="Y19" s="101"/>
      <c r="Z19" s="80"/>
      <c r="AA19" s="89">
        <v>5</v>
      </c>
      <c r="AB19" s="110">
        <v>5</v>
      </c>
      <c r="AC19" s="96">
        <v>100</v>
      </c>
      <c r="AD19" s="96" t="s">
        <v>9</v>
      </c>
      <c r="AE19" s="101"/>
    </row>
    <row r="20" spans="1:31" ht="24">
      <c r="A20" s="13" t="s">
        <v>14</v>
      </c>
      <c r="B20" s="10">
        <v>2</v>
      </c>
      <c r="C20" s="10">
        <v>2</v>
      </c>
      <c r="D20" s="10">
        <v>100</v>
      </c>
      <c r="E20" s="10" t="s">
        <v>9</v>
      </c>
      <c r="F20" s="82"/>
      <c r="G20" s="21"/>
      <c r="H20" s="80"/>
      <c r="I20" s="96">
        <v>2</v>
      </c>
      <c r="J20" s="110">
        <v>2</v>
      </c>
      <c r="K20" s="96">
        <v>100</v>
      </c>
      <c r="L20" s="96" t="s">
        <v>9</v>
      </c>
      <c r="M20" s="101"/>
      <c r="N20" s="80"/>
      <c r="O20" s="96">
        <v>3</v>
      </c>
      <c r="P20" s="110">
        <v>2</v>
      </c>
      <c r="Q20" s="97">
        <f>O20/P20*100</f>
        <v>150</v>
      </c>
      <c r="R20" s="96" t="s">
        <v>9</v>
      </c>
      <c r="S20" s="101"/>
      <c r="T20" s="80"/>
      <c r="U20" s="10">
        <v>3</v>
      </c>
      <c r="V20" s="110">
        <v>3</v>
      </c>
      <c r="W20" s="96">
        <v>100</v>
      </c>
      <c r="X20" s="96" t="s">
        <v>9</v>
      </c>
      <c r="Y20" s="101"/>
      <c r="Z20" s="80"/>
      <c r="AA20" s="96">
        <v>3</v>
      </c>
      <c r="AB20" s="110">
        <v>3</v>
      </c>
      <c r="AC20" s="96">
        <v>100</v>
      </c>
      <c r="AD20" s="96" t="s">
        <v>9</v>
      </c>
      <c r="AE20" s="101"/>
    </row>
    <row r="21" spans="1:31" ht="33.75">
      <c r="A21" s="13" t="s">
        <v>15</v>
      </c>
      <c r="B21" s="10" t="s">
        <v>9</v>
      </c>
      <c r="C21" s="10" t="s">
        <v>9</v>
      </c>
      <c r="D21" s="10" t="s">
        <v>9</v>
      </c>
      <c r="E21" s="10" t="s">
        <v>9</v>
      </c>
      <c r="F21" s="79">
        <f>(F23+F24+F25)/3</f>
        <v>2</v>
      </c>
      <c r="G21" s="21" t="s">
        <v>77</v>
      </c>
      <c r="H21" s="80"/>
      <c r="I21" s="96" t="s">
        <v>9</v>
      </c>
      <c r="J21" s="96" t="s">
        <v>9</v>
      </c>
      <c r="K21" s="96" t="s">
        <v>9</v>
      </c>
      <c r="L21" s="96" t="s">
        <v>9</v>
      </c>
      <c r="M21" s="98">
        <f>(M23+M24+M25)/3</f>
        <v>2</v>
      </c>
      <c r="N21" s="80"/>
      <c r="O21" s="96" t="s">
        <v>9</v>
      </c>
      <c r="P21" s="96" t="s">
        <v>9</v>
      </c>
      <c r="Q21" s="96" t="s">
        <v>9</v>
      </c>
      <c r="R21" s="96" t="s">
        <v>9</v>
      </c>
      <c r="S21" s="98">
        <f>(S23+S24+S25)/3</f>
        <v>2</v>
      </c>
      <c r="T21" s="80"/>
      <c r="U21" s="10" t="s">
        <v>9</v>
      </c>
      <c r="V21" s="96" t="s">
        <v>9</v>
      </c>
      <c r="W21" s="96" t="s">
        <v>9</v>
      </c>
      <c r="X21" s="96" t="s">
        <v>9</v>
      </c>
      <c r="Y21" s="98">
        <f>(Y23+Y24+Y25)/3</f>
        <v>1.6666666666666667</v>
      </c>
      <c r="Z21" s="80"/>
      <c r="AA21" s="96" t="s">
        <v>9</v>
      </c>
      <c r="AB21" s="96" t="s">
        <v>9</v>
      </c>
      <c r="AC21" s="96" t="s">
        <v>9</v>
      </c>
      <c r="AD21" s="96" t="s">
        <v>9</v>
      </c>
      <c r="AE21" s="98">
        <f>(AE23+AE24+AE25)/3</f>
        <v>1.6666666666666667</v>
      </c>
    </row>
    <row r="22" spans="1:31" ht="12.75">
      <c r="A22" s="13" t="s">
        <v>16</v>
      </c>
      <c r="B22" s="10"/>
      <c r="C22" s="10"/>
      <c r="D22" s="10"/>
      <c r="E22" s="10"/>
      <c r="F22" s="10"/>
      <c r="G22" s="21"/>
      <c r="H22" s="80"/>
      <c r="I22" s="96"/>
      <c r="J22" s="96"/>
      <c r="K22" s="96"/>
      <c r="L22" s="96"/>
      <c r="M22" s="96"/>
      <c r="N22" s="80"/>
      <c r="O22" s="96"/>
      <c r="P22" s="96"/>
      <c r="Q22" s="96"/>
      <c r="R22" s="96"/>
      <c r="S22" s="96"/>
      <c r="T22" s="80"/>
      <c r="U22" s="10"/>
      <c r="V22" s="96"/>
      <c r="W22" s="96"/>
      <c r="X22" s="96"/>
      <c r="Y22" s="96"/>
      <c r="Z22" s="80"/>
      <c r="AA22" s="96"/>
      <c r="AB22" s="96"/>
      <c r="AC22" s="96"/>
      <c r="AD22" s="96"/>
      <c r="AE22" s="96"/>
    </row>
    <row r="23" spans="1:31" ht="24">
      <c r="A23" s="13" t="s">
        <v>27</v>
      </c>
      <c r="B23" s="10">
        <v>1</v>
      </c>
      <c r="C23" s="10">
        <v>1</v>
      </c>
      <c r="D23" s="20">
        <f>B23/C23*100</f>
        <v>100</v>
      </c>
      <c r="E23" s="10" t="s">
        <v>0</v>
      </c>
      <c r="F23" s="82">
        <v>2</v>
      </c>
      <c r="G23" s="21"/>
      <c r="H23" s="80"/>
      <c r="I23" s="96">
        <v>1</v>
      </c>
      <c r="J23" s="96">
        <v>1</v>
      </c>
      <c r="K23" s="97">
        <f>I23/J23*100</f>
        <v>100</v>
      </c>
      <c r="L23" s="96" t="s">
        <v>0</v>
      </c>
      <c r="M23" s="101">
        <v>2</v>
      </c>
      <c r="N23" s="80"/>
      <c r="O23" s="96">
        <v>1</v>
      </c>
      <c r="P23" s="96">
        <v>1</v>
      </c>
      <c r="Q23" s="97">
        <f>O23/P23*100</f>
        <v>100</v>
      </c>
      <c r="R23" s="96" t="s">
        <v>0</v>
      </c>
      <c r="S23" s="101">
        <f>IF(Q23&lt;80,3,IF(Q23&gt;=80,IF(Q23&lt;120,2,1)))</f>
        <v>2</v>
      </c>
      <c r="T23" s="80"/>
      <c r="U23" s="10">
        <v>1</v>
      </c>
      <c r="V23" s="96">
        <v>1</v>
      </c>
      <c r="W23" s="97">
        <f>U23/V23*100</f>
        <v>100</v>
      </c>
      <c r="X23" s="96" t="s">
        <v>0</v>
      </c>
      <c r="Y23" s="101">
        <f>IF(W23&lt;80,3,IF(W23&gt;=80,IF(W23&lt;120,2,1)))</f>
        <v>2</v>
      </c>
      <c r="Z23" s="80"/>
      <c r="AA23" s="96">
        <v>1</v>
      </c>
      <c r="AB23" s="96">
        <v>1</v>
      </c>
      <c r="AC23" s="97">
        <f>AA23/AB23*100</f>
        <v>100</v>
      </c>
      <c r="AD23" s="96" t="s">
        <v>0</v>
      </c>
      <c r="AE23" s="101">
        <f>IF(AC23&lt;80,3,IF(AC23&gt;=80,IF(AC23&lt;120,2,1)))</f>
        <v>2</v>
      </c>
    </row>
    <row r="24" spans="1:31" ht="24">
      <c r="A24" s="13" t="s">
        <v>75</v>
      </c>
      <c r="B24" s="10">
        <v>0</v>
      </c>
      <c r="C24" s="10">
        <v>0</v>
      </c>
      <c r="D24" s="22">
        <v>0</v>
      </c>
      <c r="E24" s="10" t="s">
        <v>0</v>
      </c>
      <c r="F24" s="10">
        <v>2</v>
      </c>
      <c r="G24" s="21"/>
      <c r="H24" s="80"/>
      <c r="I24" s="96">
        <v>0</v>
      </c>
      <c r="J24" s="96">
        <v>0</v>
      </c>
      <c r="K24" s="99">
        <v>0</v>
      </c>
      <c r="L24" s="96" t="s">
        <v>0</v>
      </c>
      <c r="M24" s="89">
        <v>2</v>
      </c>
      <c r="N24" s="80"/>
      <c r="O24" s="96">
        <v>0</v>
      </c>
      <c r="P24" s="96">
        <v>0</v>
      </c>
      <c r="Q24" s="99">
        <v>0</v>
      </c>
      <c r="R24" s="96" t="s">
        <v>0</v>
      </c>
      <c r="S24" s="101">
        <v>2</v>
      </c>
      <c r="T24" s="80"/>
      <c r="U24" s="10">
        <v>0</v>
      </c>
      <c r="V24" s="96">
        <v>0</v>
      </c>
      <c r="W24" s="99">
        <v>0</v>
      </c>
      <c r="X24" s="96" t="s">
        <v>0</v>
      </c>
      <c r="Y24" s="101">
        <f>IF(W24&lt;80,3,IF(W24&gt;=80,IF(W24&lt;120,2,1)))</f>
        <v>3</v>
      </c>
      <c r="Z24" s="80"/>
      <c r="AA24" s="96">
        <v>0</v>
      </c>
      <c r="AB24" s="96">
        <v>0</v>
      </c>
      <c r="AC24" s="99">
        <v>0</v>
      </c>
      <c r="AD24" s="96" t="s">
        <v>0</v>
      </c>
      <c r="AE24" s="101">
        <f>IF(AC24&lt;80,3,IF(AC24&gt;=80,IF(AC24&lt;120,2,1)))</f>
        <v>3</v>
      </c>
    </row>
    <row r="25" spans="1:31" ht="24">
      <c r="A25" s="13" t="s">
        <v>76</v>
      </c>
      <c r="B25" s="10">
        <v>0</v>
      </c>
      <c r="C25" s="10">
        <v>0</v>
      </c>
      <c r="D25" s="22">
        <v>0</v>
      </c>
      <c r="E25" s="10" t="s">
        <v>0</v>
      </c>
      <c r="F25" s="10">
        <v>2</v>
      </c>
      <c r="G25" s="21"/>
      <c r="H25" s="80"/>
      <c r="I25" s="96">
        <v>0</v>
      </c>
      <c r="J25" s="96">
        <v>0</v>
      </c>
      <c r="K25" s="99">
        <v>0</v>
      </c>
      <c r="L25" s="96" t="s">
        <v>0</v>
      </c>
      <c r="M25" s="89">
        <v>2</v>
      </c>
      <c r="N25" s="80"/>
      <c r="O25" s="96">
        <v>0</v>
      </c>
      <c r="P25" s="96">
        <v>0</v>
      </c>
      <c r="Q25" s="99">
        <v>0</v>
      </c>
      <c r="R25" s="96" t="s">
        <v>0</v>
      </c>
      <c r="S25" s="101">
        <v>2</v>
      </c>
      <c r="T25" s="80"/>
      <c r="U25" s="10">
        <v>0</v>
      </c>
      <c r="V25" s="96">
        <v>0</v>
      </c>
      <c r="W25" s="99">
        <v>0</v>
      </c>
      <c r="X25" s="96" t="s">
        <v>0</v>
      </c>
      <c r="Y25" s="101"/>
      <c r="Z25" s="80"/>
      <c r="AA25" s="96">
        <v>0</v>
      </c>
      <c r="AB25" s="96">
        <v>0</v>
      </c>
      <c r="AC25" s="99">
        <v>0</v>
      </c>
      <c r="AD25" s="96" t="s">
        <v>0</v>
      </c>
      <c r="AE25" s="96"/>
    </row>
    <row r="26" spans="1:31" ht="24" customHeight="1">
      <c r="A26" s="13" t="s">
        <v>17</v>
      </c>
      <c r="B26" s="10">
        <v>1</v>
      </c>
      <c r="C26" s="10">
        <v>1</v>
      </c>
      <c r="D26" s="20">
        <f>B26/C26*100</f>
        <v>100</v>
      </c>
      <c r="E26" s="10" t="s">
        <v>0</v>
      </c>
      <c r="F26" s="82">
        <v>2</v>
      </c>
      <c r="G26" s="21"/>
      <c r="H26" s="80"/>
      <c r="I26" s="96">
        <v>1</v>
      </c>
      <c r="J26" s="96">
        <v>1</v>
      </c>
      <c r="K26" s="97">
        <f>I26/J26*100</f>
        <v>100</v>
      </c>
      <c r="L26" s="96" t="s">
        <v>0</v>
      </c>
      <c r="M26" s="101">
        <v>2</v>
      </c>
      <c r="N26" s="80"/>
      <c r="O26" s="96">
        <v>1</v>
      </c>
      <c r="P26" s="96">
        <v>1</v>
      </c>
      <c r="Q26" s="97">
        <f>O26/P26*100</f>
        <v>100</v>
      </c>
      <c r="R26" s="96" t="s">
        <v>0</v>
      </c>
      <c r="S26" s="101">
        <f>IF(Q26&lt;80,3,IF(Q26&gt;=80,IF(Q26&lt;120,2,1)))</f>
        <v>2</v>
      </c>
      <c r="T26" s="80"/>
      <c r="U26" s="10">
        <v>1</v>
      </c>
      <c r="V26" s="96">
        <v>1</v>
      </c>
      <c r="W26" s="97">
        <f>U26/V26*100</f>
        <v>100</v>
      </c>
      <c r="X26" s="96" t="s">
        <v>0</v>
      </c>
      <c r="Y26" s="101">
        <f>IF(W26&lt;80,3,IF(W26&gt;=80,IF(W26&lt;120,2,1)))</f>
        <v>2</v>
      </c>
      <c r="Z26" s="80"/>
      <c r="AA26" s="96">
        <v>1</v>
      </c>
      <c r="AB26" s="96">
        <v>1</v>
      </c>
      <c r="AC26" s="97">
        <f>AA26/AB26*100</f>
        <v>100</v>
      </c>
      <c r="AD26" s="96" t="s">
        <v>0</v>
      </c>
      <c r="AE26" s="101">
        <f>IF(AC26&lt;80,3,IF(AC26&gt;=80,IF(AC26&lt;120,2,1)))</f>
        <v>2</v>
      </c>
    </row>
    <row r="27" spans="1:31" ht="36">
      <c r="A27" s="13" t="s">
        <v>18</v>
      </c>
      <c r="B27" s="10">
        <v>1</v>
      </c>
      <c r="C27" s="10">
        <v>1</v>
      </c>
      <c r="D27" s="20">
        <f>B27/C27*100</f>
        <v>100</v>
      </c>
      <c r="E27" s="10" t="s">
        <v>0</v>
      </c>
      <c r="F27" s="82">
        <v>2</v>
      </c>
      <c r="G27" s="21"/>
      <c r="H27" s="80"/>
      <c r="I27" s="96">
        <v>1</v>
      </c>
      <c r="J27" s="96">
        <v>1</v>
      </c>
      <c r="K27" s="97">
        <f>I27/J27*100</f>
        <v>100</v>
      </c>
      <c r="L27" s="96" t="s">
        <v>0</v>
      </c>
      <c r="M27" s="101">
        <v>2</v>
      </c>
      <c r="N27" s="80"/>
      <c r="O27" s="96">
        <v>1</v>
      </c>
      <c r="P27" s="96">
        <v>1</v>
      </c>
      <c r="Q27" s="97">
        <f>O27/P27*100</f>
        <v>100</v>
      </c>
      <c r="R27" s="96" t="s">
        <v>0</v>
      </c>
      <c r="S27" s="101">
        <f>IF(Q27&lt;80,3,IF(Q27&gt;=80,IF(Q27&lt;120,2,1)))</f>
        <v>2</v>
      </c>
      <c r="T27" s="80"/>
      <c r="U27" s="10">
        <v>1</v>
      </c>
      <c r="V27" s="96">
        <v>1</v>
      </c>
      <c r="W27" s="97">
        <f>U27/V27*100</f>
        <v>100</v>
      </c>
      <c r="X27" s="96" t="s">
        <v>0</v>
      </c>
      <c r="Y27" s="101">
        <f>IF(W27&lt;80,3,IF(W27&gt;=80,IF(W27&lt;120,2,1)))</f>
        <v>2</v>
      </c>
      <c r="Z27" s="80"/>
      <c r="AA27" s="96">
        <v>1</v>
      </c>
      <c r="AB27" s="96">
        <v>1</v>
      </c>
      <c r="AC27" s="97">
        <f>AA27/AB27*100</f>
        <v>100</v>
      </c>
      <c r="AD27" s="96" t="s">
        <v>0</v>
      </c>
      <c r="AE27" s="101">
        <f>IF(AC27&lt;80,3,IF(AC27&gt;=80,IF(AC27&lt;120,2,1)))</f>
        <v>2</v>
      </c>
    </row>
    <row r="28" spans="1:31" ht="24">
      <c r="A28" s="13" t="s">
        <v>19</v>
      </c>
      <c r="B28" s="10" t="s">
        <v>9</v>
      </c>
      <c r="C28" s="10" t="s">
        <v>9</v>
      </c>
      <c r="D28" s="10" t="s">
        <v>9</v>
      </c>
      <c r="E28" s="10" t="s">
        <v>9</v>
      </c>
      <c r="F28" s="20">
        <v>2</v>
      </c>
      <c r="G28" s="21"/>
      <c r="H28" s="80"/>
      <c r="I28" s="96" t="s">
        <v>9</v>
      </c>
      <c r="J28" s="96" t="s">
        <v>9</v>
      </c>
      <c r="K28" s="96" t="s">
        <v>9</v>
      </c>
      <c r="L28" s="96" t="s">
        <v>9</v>
      </c>
      <c r="M28" s="97">
        <v>2</v>
      </c>
      <c r="N28" s="80"/>
      <c r="O28" s="96" t="s">
        <v>9</v>
      </c>
      <c r="P28" s="96" t="s">
        <v>9</v>
      </c>
      <c r="Q28" s="96" t="s">
        <v>9</v>
      </c>
      <c r="R28" s="96" t="s">
        <v>9</v>
      </c>
      <c r="S28" s="97">
        <v>2</v>
      </c>
      <c r="T28" s="80"/>
      <c r="U28" s="10" t="s">
        <v>9</v>
      </c>
      <c r="V28" s="96" t="s">
        <v>9</v>
      </c>
      <c r="W28" s="96" t="s">
        <v>9</v>
      </c>
      <c r="X28" s="96" t="s">
        <v>9</v>
      </c>
      <c r="Y28" s="97">
        <v>2</v>
      </c>
      <c r="Z28" s="80"/>
      <c r="AA28" s="96" t="s">
        <v>9</v>
      </c>
      <c r="AB28" s="96" t="s">
        <v>9</v>
      </c>
      <c r="AC28" s="96" t="s">
        <v>9</v>
      </c>
      <c r="AD28" s="96" t="s">
        <v>9</v>
      </c>
      <c r="AE28" s="97">
        <v>2</v>
      </c>
    </row>
    <row r="29" spans="1:31" ht="48">
      <c r="A29" s="13" t="s">
        <v>20</v>
      </c>
      <c r="B29" s="88">
        <v>0</v>
      </c>
      <c r="C29" s="88">
        <v>0</v>
      </c>
      <c r="D29" s="20">
        <v>0</v>
      </c>
      <c r="E29" s="10"/>
      <c r="F29" s="10">
        <v>0</v>
      </c>
      <c r="G29" s="21"/>
      <c r="H29" s="80"/>
      <c r="I29" s="89">
        <v>0</v>
      </c>
      <c r="J29" s="110">
        <v>0</v>
      </c>
      <c r="K29" s="110">
        <v>0</v>
      </c>
      <c r="L29" s="96" t="s">
        <v>9</v>
      </c>
      <c r="M29" s="96">
        <v>0</v>
      </c>
      <c r="N29" s="80"/>
      <c r="O29" s="89">
        <v>0</v>
      </c>
      <c r="P29" s="110">
        <v>0</v>
      </c>
      <c r="Q29" s="97">
        <v>0</v>
      </c>
      <c r="R29" s="96" t="s">
        <v>9</v>
      </c>
      <c r="S29" s="96">
        <v>0</v>
      </c>
      <c r="T29" s="80"/>
      <c r="U29" s="109">
        <v>0</v>
      </c>
      <c r="V29" s="110">
        <v>0</v>
      </c>
      <c r="W29" s="110">
        <v>0</v>
      </c>
      <c r="X29" s="96" t="s">
        <v>9</v>
      </c>
      <c r="Y29" s="96">
        <v>0</v>
      </c>
      <c r="Z29" s="80"/>
      <c r="AA29" s="89">
        <v>0</v>
      </c>
      <c r="AB29" s="110">
        <v>0</v>
      </c>
      <c r="AC29" s="110">
        <v>0</v>
      </c>
      <c r="AD29" s="96" t="s">
        <v>9</v>
      </c>
      <c r="AE29" s="96">
        <v>0</v>
      </c>
    </row>
    <row r="30" spans="1:31" ht="24" customHeight="1">
      <c r="A30" s="13" t="s">
        <v>21</v>
      </c>
      <c r="B30" s="10" t="s">
        <v>9</v>
      </c>
      <c r="C30" s="10" t="s">
        <v>9</v>
      </c>
      <c r="D30" s="10" t="s">
        <v>9</v>
      </c>
      <c r="E30" s="10" t="s">
        <v>9</v>
      </c>
      <c r="F30" s="79">
        <f>(F32+F33)/2</f>
        <v>2</v>
      </c>
      <c r="G30" s="21" t="s">
        <v>78</v>
      </c>
      <c r="H30" s="80"/>
      <c r="I30" s="96" t="s">
        <v>9</v>
      </c>
      <c r="J30" s="96" t="s">
        <v>9</v>
      </c>
      <c r="K30" s="96" t="s">
        <v>9</v>
      </c>
      <c r="L30" s="96" t="s">
        <v>9</v>
      </c>
      <c r="M30" s="98">
        <v>2</v>
      </c>
      <c r="N30" s="80"/>
      <c r="O30" s="96" t="s">
        <v>9</v>
      </c>
      <c r="P30" s="96" t="s">
        <v>9</v>
      </c>
      <c r="Q30" s="96" t="s">
        <v>9</v>
      </c>
      <c r="R30" s="96" t="s">
        <v>9</v>
      </c>
      <c r="S30" s="98">
        <f>(S32+S33)/2</f>
        <v>2</v>
      </c>
      <c r="T30" s="80"/>
      <c r="U30" s="10" t="s">
        <v>9</v>
      </c>
      <c r="V30" s="10" t="s">
        <v>9</v>
      </c>
      <c r="W30" s="10" t="s">
        <v>9</v>
      </c>
      <c r="X30" s="10" t="s">
        <v>9</v>
      </c>
      <c r="Y30" s="79">
        <f>(Y32+Y33)/2</f>
        <v>1.5</v>
      </c>
      <c r="Z30" s="80"/>
      <c r="AA30" s="96" t="s">
        <v>9</v>
      </c>
      <c r="AB30" s="96" t="s">
        <v>9</v>
      </c>
      <c r="AC30" s="96" t="s">
        <v>9</v>
      </c>
      <c r="AD30" s="96" t="s">
        <v>9</v>
      </c>
      <c r="AE30" s="79">
        <f>(AE32+AE33)/2</f>
        <v>1.5</v>
      </c>
    </row>
    <row r="31" spans="1:31" ht="12.75">
      <c r="A31" s="13" t="s">
        <v>16</v>
      </c>
      <c r="B31" s="10"/>
      <c r="C31" s="10"/>
      <c r="D31" s="10"/>
      <c r="E31" s="10"/>
      <c r="F31" s="10"/>
      <c r="G31" s="21"/>
      <c r="H31" s="80"/>
      <c r="I31" s="96"/>
      <c r="J31" s="96"/>
      <c r="K31" s="96"/>
      <c r="L31" s="96"/>
      <c r="M31" s="96"/>
      <c r="N31" s="80"/>
      <c r="O31" s="96"/>
      <c r="P31" s="96"/>
      <c r="Q31" s="96"/>
      <c r="R31" s="96"/>
      <c r="S31" s="96"/>
      <c r="T31" s="80"/>
      <c r="U31" s="10"/>
      <c r="V31" s="10"/>
      <c r="W31" s="10"/>
      <c r="X31" s="10"/>
      <c r="Y31" s="10"/>
      <c r="Z31" s="80"/>
      <c r="AA31" s="96"/>
      <c r="AB31" s="96"/>
      <c r="AC31" s="96"/>
      <c r="AD31" s="96"/>
      <c r="AE31" s="96"/>
    </row>
    <row r="32" spans="1:31" ht="36">
      <c r="A32" s="13" t="s">
        <v>30</v>
      </c>
      <c r="B32" s="88">
        <v>25</v>
      </c>
      <c r="C32" s="88">
        <v>25</v>
      </c>
      <c r="D32" s="20">
        <f>B32/C32*100</f>
        <v>100</v>
      </c>
      <c r="E32" s="10" t="s">
        <v>1</v>
      </c>
      <c r="F32" s="82">
        <v>2</v>
      </c>
      <c r="G32" s="21"/>
      <c r="H32" s="80"/>
      <c r="I32" s="89">
        <v>25</v>
      </c>
      <c r="J32" s="110">
        <v>25</v>
      </c>
      <c r="K32" s="110">
        <f>I32/J32*100</f>
        <v>100</v>
      </c>
      <c r="L32" s="96" t="s">
        <v>1</v>
      </c>
      <c r="M32" s="101">
        <v>2</v>
      </c>
      <c r="N32" s="80"/>
      <c r="O32" s="89">
        <v>25</v>
      </c>
      <c r="P32" s="110">
        <v>25</v>
      </c>
      <c r="Q32" s="97">
        <f>O32/P32*100</f>
        <v>100</v>
      </c>
      <c r="R32" s="96" t="s">
        <v>1</v>
      </c>
      <c r="S32" s="101">
        <f>IF(Q32&lt;80,1,IF(Q32&gt;=80,IF(Q32&lt;120,2,3)))</f>
        <v>2</v>
      </c>
      <c r="T32" s="80"/>
      <c r="U32" s="109">
        <v>0</v>
      </c>
      <c r="V32" s="111">
        <v>0</v>
      </c>
      <c r="W32" s="134">
        <v>100</v>
      </c>
      <c r="X32" s="10" t="s">
        <v>1</v>
      </c>
      <c r="Y32" s="101">
        <f>IF(W32&lt;80,1,IF(W32&gt;=80,IF(W32&lt;120,2,3)))</f>
        <v>2</v>
      </c>
      <c r="Z32" s="80"/>
      <c r="AA32" s="89">
        <v>0</v>
      </c>
      <c r="AB32" s="110">
        <v>0</v>
      </c>
      <c r="AC32" s="110">
        <v>100</v>
      </c>
      <c r="AD32" s="96" t="s">
        <v>1</v>
      </c>
      <c r="AE32" s="101">
        <f>IF(AC32&lt;80,1,IF(AC32&gt;=80,IF(AC32&lt;120,2,3)))</f>
        <v>2</v>
      </c>
    </row>
    <row r="33" spans="1:31" ht="48">
      <c r="A33" s="13" t="s">
        <v>29</v>
      </c>
      <c r="B33" s="88">
        <v>0</v>
      </c>
      <c r="C33" s="88">
        <v>0</v>
      </c>
      <c r="D33" s="20">
        <v>0</v>
      </c>
      <c r="E33" s="10" t="s">
        <v>1</v>
      </c>
      <c r="F33" s="10">
        <v>2</v>
      </c>
      <c r="G33" s="21"/>
      <c r="H33" s="80"/>
      <c r="I33" s="89">
        <v>0</v>
      </c>
      <c r="J33" s="110">
        <v>0</v>
      </c>
      <c r="K33" s="110">
        <v>0</v>
      </c>
      <c r="L33" s="96" t="s">
        <v>1</v>
      </c>
      <c r="M33" s="96">
        <v>2</v>
      </c>
      <c r="N33" s="80"/>
      <c r="O33" s="89">
        <v>0</v>
      </c>
      <c r="P33" s="110">
        <v>0</v>
      </c>
      <c r="Q33" s="97">
        <v>0</v>
      </c>
      <c r="R33" s="96" t="s">
        <v>1</v>
      </c>
      <c r="S33" s="101">
        <v>2</v>
      </c>
      <c r="T33" s="80"/>
      <c r="U33" s="109">
        <v>0</v>
      </c>
      <c r="V33" s="111">
        <v>0</v>
      </c>
      <c r="W33" s="111">
        <v>0</v>
      </c>
      <c r="X33" s="10" t="s">
        <v>1</v>
      </c>
      <c r="Y33" s="101">
        <f>IF(W33&lt;80,1,IF(W33&gt;=80,IF(W33&lt;120,2,3)))</f>
        <v>1</v>
      </c>
      <c r="Z33" s="80"/>
      <c r="AA33" s="89">
        <v>0</v>
      </c>
      <c r="AB33" s="110">
        <v>0</v>
      </c>
      <c r="AC33" s="110">
        <v>0</v>
      </c>
      <c r="AD33" s="96" t="s">
        <v>1</v>
      </c>
      <c r="AE33" s="101">
        <f>IF(AC33&lt;80,1,IF(AC33&gt;=80,IF(AC33&lt;120,2,3)))</f>
        <v>1</v>
      </c>
    </row>
    <row r="34" spans="1:31" ht="33" customHeight="1">
      <c r="A34" s="23" t="s">
        <v>58</v>
      </c>
      <c r="B34" s="10" t="s">
        <v>9</v>
      </c>
      <c r="C34" s="10" t="s">
        <v>9</v>
      </c>
      <c r="D34" s="10" t="s">
        <v>9</v>
      </c>
      <c r="E34" s="10" t="s">
        <v>9</v>
      </c>
      <c r="F34" s="108">
        <f>(F12+F21+F26+F27+F28+F30)/6</f>
        <v>2</v>
      </c>
      <c r="G34" s="21" t="s">
        <v>79</v>
      </c>
      <c r="H34" s="80"/>
      <c r="I34" s="96" t="s">
        <v>9</v>
      </c>
      <c r="J34" s="96" t="s">
        <v>9</v>
      </c>
      <c r="K34" s="96" t="s">
        <v>9</v>
      </c>
      <c r="L34" s="96" t="s">
        <v>9</v>
      </c>
      <c r="M34" s="117">
        <f>(M12+M21+M26+M27+M28+M30)/6</f>
        <v>2</v>
      </c>
      <c r="N34" s="80"/>
      <c r="O34" s="10" t="s">
        <v>9</v>
      </c>
      <c r="P34" s="10" t="s">
        <v>9</v>
      </c>
      <c r="Q34" s="10" t="s">
        <v>9</v>
      </c>
      <c r="R34" s="10" t="s">
        <v>9</v>
      </c>
      <c r="S34" s="108">
        <f>(S12+S21+S26+S27+S28+S30)/6</f>
        <v>2</v>
      </c>
      <c r="T34" s="80"/>
      <c r="U34" s="10" t="s">
        <v>9</v>
      </c>
      <c r="V34" s="10" t="s">
        <v>9</v>
      </c>
      <c r="W34" s="10" t="s">
        <v>9</v>
      </c>
      <c r="X34" s="10" t="s">
        <v>9</v>
      </c>
      <c r="Y34" s="108">
        <f>(Y12+Y21+Y26+Y27+Y28+Y30)/6</f>
        <v>1.8611111111111114</v>
      </c>
      <c r="Z34" s="80"/>
      <c r="AA34" s="10" t="s">
        <v>9</v>
      </c>
      <c r="AB34" s="10" t="s">
        <v>9</v>
      </c>
      <c r="AC34" s="10" t="s">
        <v>9</v>
      </c>
      <c r="AD34" s="10" t="s">
        <v>9</v>
      </c>
      <c r="AE34" s="108">
        <f>(AE12+AE21+AE26+AE27+AE28+AE30)/6</f>
        <v>1.8611111111111114</v>
      </c>
    </row>
    <row r="36" spans="1:7" ht="55.5" customHeight="1">
      <c r="A36" s="132" t="s">
        <v>204</v>
      </c>
      <c r="B36" s="16"/>
      <c r="C36" s="16" t="s">
        <v>170</v>
      </c>
      <c r="D36" s="116"/>
      <c r="E36" s="115"/>
      <c r="F36" s="116"/>
      <c r="G36" s="116"/>
    </row>
    <row r="37" spans="1:5" ht="12.75">
      <c r="A37" s="17" t="s">
        <v>44</v>
      </c>
      <c r="B37" s="17" t="s">
        <v>45</v>
      </c>
      <c r="E37" s="17" t="s">
        <v>46</v>
      </c>
    </row>
    <row r="39" spans="1:2" ht="12.75">
      <c r="A39" s="5"/>
      <c r="B39" s="5"/>
    </row>
    <row r="41" spans="1:7" ht="15.75">
      <c r="A41" s="132" t="s">
        <v>160</v>
      </c>
      <c r="B41" s="16"/>
      <c r="C41" s="16" t="s">
        <v>169</v>
      </c>
      <c r="D41" s="116"/>
      <c r="E41" s="115"/>
      <c r="F41" s="116"/>
      <c r="G41" s="116"/>
    </row>
    <row r="42" spans="1:5" ht="12.75">
      <c r="A42" s="17" t="s">
        <v>44</v>
      </c>
      <c r="B42" s="17" t="s">
        <v>45</v>
      </c>
      <c r="E42" s="17" t="s">
        <v>46</v>
      </c>
    </row>
  </sheetData>
  <sheetProtection/>
  <mergeCells count="24">
    <mergeCell ref="AC2:AE2"/>
    <mergeCell ref="AC3:AE3"/>
    <mergeCell ref="L9:L10"/>
    <mergeCell ref="M9:M10"/>
    <mergeCell ref="O9:P9"/>
    <mergeCell ref="Q9:Q10"/>
    <mergeCell ref="AD9:AD10"/>
    <mergeCell ref="AE9:AE10"/>
    <mergeCell ref="U9:V9"/>
    <mergeCell ref="W9:W10"/>
    <mergeCell ref="AA9:AB9"/>
    <mergeCell ref="AC9:AC10"/>
    <mergeCell ref="R9:R10"/>
    <mergeCell ref="S9:S10"/>
    <mergeCell ref="X9:X10"/>
    <mergeCell ref="Y9:Y10"/>
    <mergeCell ref="I9:J9"/>
    <mergeCell ref="K9:K10"/>
    <mergeCell ref="F9:F10"/>
    <mergeCell ref="G9:G10"/>
    <mergeCell ref="A9:A10"/>
    <mergeCell ref="B9:C9"/>
    <mergeCell ref="D9:D10"/>
    <mergeCell ref="E9:E10"/>
  </mergeCells>
  <printOptions/>
  <pageMargins left="0" right="0" top="0" bottom="0" header="0.5118110236220472" footer="0.5118110236220472"/>
  <pageSetup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2"/>
  <sheetViews>
    <sheetView zoomScale="70" zoomScaleNormal="70" zoomScalePageLayoutView="0" workbookViewId="0" topLeftCell="A22">
      <selection activeCell="G49" sqref="G49"/>
    </sheetView>
  </sheetViews>
  <sheetFormatPr defaultColWidth="9.140625" defaultRowHeight="12.75"/>
  <cols>
    <col min="1" max="1" width="79.28125" style="0" customWidth="1"/>
    <col min="2" max="2" width="8.00390625" style="0" customWidth="1"/>
    <col min="3" max="3" width="6.28125" style="0" customWidth="1"/>
    <col min="4" max="4" width="7.28125" style="0" customWidth="1"/>
    <col min="5" max="5" width="8.140625" style="0" customWidth="1"/>
    <col min="6" max="6" width="7.8515625" style="3" customWidth="1"/>
    <col min="7" max="7" width="16.28125" style="0" customWidth="1"/>
    <col min="8" max="8" width="1.8515625" style="0" customWidth="1"/>
    <col min="9" max="9" width="7.421875" style="0" customWidth="1"/>
    <col min="10" max="10" width="8.421875" style="0" customWidth="1"/>
    <col min="11" max="11" width="6.421875" style="0" customWidth="1"/>
    <col min="12" max="12" width="8.00390625" style="0" customWidth="1"/>
    <col min="13" max="13" width="6.8515625" style="0" customWidth="1"/>
    <col min="14" max="14" width="1.57421875" style="0" customWidth="1"/>
    <col min="15" max="15" width="8.00390625" style="0" customWidth="1"/>
    <col min="16" max="16" width="8.28125" style="0" customWidth="1"/>
    <col min="17" max="17" width="7.00390625" style="0" customWidth="1"/>
    <col min="18" max="18" width="8.421875" style="0" customWidth="1"/>
    <col min="19" max="19" width="6.28125" style="0" customWidth="1"/>
    <col min="20" max="20" width="1.57421875" style="0" customWidth="1"/>
    <col min="21" max="21" width="8.00390625" style="0" customWidth="1"/>
    <col min="22" max="22" width="8.28125" style="0" customWidth="1"/>
    <col min="23" max="23" width="6.421875" style="0" customWidth="1"/>
    <col min="24" max="24" width="7.7109375" style="0" customWidth="1"/>
    <col min="25" max="25" width="5.8515625" style="0" customWidth="1"/>
    <col min="26" max="26" width="1.8515625" style="0" customWidth="1"/>
    <col min="27" max="27" width="7.7109375" style="0" customWidth="1"/>
    <col min="28" max="28" width="8.8515625" style="0" customWidth="1"/>
    <col min="29" max="29" width="6.421875" style="0" customWidth="1"/>
    <col min="30" max="30" width="8.140625" style="0" customWidth="1"/>
    <col min="31" max="31" width="6.140625" style="0" customWidth="1"/>
  </cols>
  <sheetData>
    <row r="1" spans="1:7" ht="12.75">
      <c r="A1" s="5"/>
      <c r="B1" s="5"/>
      <c r="C1" s="5" t="s">
        <v>195</v>
      </c>
      <c r="D1" s="5"/>
      <c r="E1" s="5"/>
      <c r="F1" s="5"/>
      <c r="G1" s="3"/>
    </row>
    <row r="2" spans="1:30" ht="12.75">
      <c r="A2" s="5"/>
      <c r="B2" s="5"/>
      <c r="C2" s="5" t="s">
        <v>2</v>
      </c>
      <c r="D2" s="5"/>
      <c r="E2" s="5"/>
      <c r="F2" s="5"/>
      <c r="G2" s="3"/>
      <c r="AC2" s="156"/>
      <c r="AD2" s="156"/>
    </row>
    <row r="3" spans="1:30" ht="12.75">
      <c r="A3" s="5"/>
      <c r="B3" s="5"/>
      <c r="C3" s="5" t="s">
        <v>3</v>
      </c>
      <c r="D3" s="5"/>
      <c r="E3" s="5"/>
      <c r="F3" s="5"/>
      <c r="G3" s="3"/>
      <c r="AC3" s="156" t="s">
        <v>167</v>
      </c>
      <c r="AD3" s="156"/>
    </row>
    <row r="4" spans="1:30" ht="12.75">
      <c r="A4" s="6"/>
      <c r="B4" s="6"/>
      <c r="C4" s="5" t="s">
        <v>28</v>
      </c>
      <c r="D4" s="6"/>
      <c r="E4" s="6"/>
      <c r="F4" s="6"/>
      <c r="G4" s="3"/>
      <c r="AC4" s="156" t="s">
        <v>211</v>
      </c>
      <c r="AD4" s="156"/>
    </row>
    <row r="5" spans="1:7" ht="12.75">
      <c r="A5" s="6"/>
      <c r="B5" s="6"/>
      <c r="C5" s="5"/>
      <c r="D5" s="6"/>
      <c r="E5" s="6"/>
      <c r="F5" s="6"/>
      <c r="G5" s="3"/>
    </row>
    <row r="6" spans="1:7" s="18" customFormat="1" ht="12.75">
      <c r="A6" s="8" t="s">
        <v>172</v>
      </c>
      <c r="B6" s="7"/>
      <c r="C6" s="7"/>
      <c r="D6" s="7"/>
      <c r="E6" s="7"/>
      <c r="F6" s="7"/>
      <c r="G6" s="3"/>
    </row>
    <row r="7" spans="1:7" s="18" customFormat="1" ht="12.75">
      <c r="A7" s="9" t="s">
        <v>202</v>
      </c>
      <c r="B7" s="19"/>
      <c r="C7" s="19"/>
      <c r="D7" s="19"/>
      <c r="E7" s="19"/>
      <c r="F7" s="19"/>
      <c r="G7" s="11"/>
    </row>
    <row r="8" spans="1:7" ht="12.75">
      <c r="A8" s="6"/>
      <c r="B8" s="6"/>
      <c r="C8" s="6"/>
      <c r="D8" s="6"/>
      <c r="E8" s="12"/>
      <c r="F8" s="6"/>
      <c r="G8" s="3"/>
    </row>
    <row r="9" spans="1:31" ht="15" customHeight="1">
      <c r="A9" s="155" t="s">
        <v>4</v>
      </c>
      <c r="B9" s="155" t="s">
        <v>5</v>
      </c>
      <c r="C9" s="155"/>
      <c r="D9" s="155" t="s">
        <v>6</v>
      </c>
      <c r="E9" s="155" t="s">
        <v>23</v>
      </c>
      <c r="F9" s="155" t="s">
        <v>7</v>
      </c>
      <c r="G9" s="155" t="s">
        <v>22</v>
      </c>
      <c r="H9" s="80"/>
      <c r="I9" s="155" t="s">
        <v>5</v>
      </c>
      <c r="J9" s="155"/>
      <c r="K9" s="155" t="s">
        <v>6</v>
      </c>
      <c r="L9" s="155" t="s">
        <v>23</v>
      </c>
      <c r="M9" s="155" t="s">
        <v>7</v>
      </c>
      <c r="N9" s="80"/>
      <c r="O9" s="155" t="s">
        <v>5</v>
      </c>
      <c r="P9" s="155"/>
      <c r="Q9" s="155" t="s">
        <v>6</v>
      </c>
      <c r="R9" s="155" t="s">
        <v>23</v>
      </c>
      <c r="S9" s="155" t="s">
        <v>7</v>
      </c>
      <c r="T9" s="80"/>
      <c r="U9" s="155" t="s">
        <v>5</v>
      </c>
      <c r="V9" s="155"/>
      <c r="W9" s="155" t="s">
        <v>6</v>
      </c>
      <c r="X9" s="155" t="s">
        <v>23</v>
      </c>
      <c r="Y9" s="155" t="s">
        <v>7</v>
      </c>
      <c r="Z9" s="80"/>
      <c r="AA9" s="155" t="s">
        <v>5</v>
      </c>
      <c r="AB9" s="155"/>
      <c r="AC9" s="155" t="s">
        <v>6</v>
      </c>
      <c r="AD9" s="155" t="s">
        <v>23</v>
      </c>
      <c r="AE9" s="155" t="s">
        <v>7</v>
      </c>
    </row>
    <row r="10" spans="1:31" ht="40.5" customHeight="1">
      <c r="A10" s="155"/>
      <c r="B10" s="2" t="s">
        <v>174</v>
      </c>
      <c r="C10" s="2" t="s">
        <v>152</v>
      </c>
      <c r="D10" s="155"/>
      <c r="E10" s="155"/>
      <c r="F10" s="155"/>
      <c r="G10" s="155"/>
      <c r="H10" s="80"/>
      <c r="I10" s="2" t="s">
        <v>175</v>
      </c>
      <c r="J10" s="2" t="s">
        <v>153</v>
      </c>
      <c r="K10" s="155"/>
      <c r="L10" s="155"/>
      <c r="M10" s="155"/>
      <c r="N10" s="80"/>
      <c r="O10" s="2" t="s">
        <v>176</v>
      </c>
      <c r="P10" s="2" t="s">
        <v>154</v>
      </c>
      <c r="Q10" s="155"/>
      <c r="R10" s="155"/>
      <c r="S10" s="155"/>
      <c r="T10" s="80"/>
      <c r="U10" s="2" t="s">
        <v>177</v>
      </c>
      <c r="V10" s="2" t="s">
        <v>155</v>
      </c>
      <c r="W10" s="155"/>
      <c r="X10" s="155"/>
      <c r="Y10" s="155"/>
      <c r="Z10" s="80"/>
      <c r="AA10" s="2" t="s">
        <v>178</v>
      </c>
      <c r="AB10" s="2" t="s">
        <v>159</v>
      </c>
      <c r="AC10" s="155"/>
      <c r="AD10" s="155"/>
      <c r="AE10" s="155"/>
    </row>
    <row r="11" spans="1:31" ht="12.75">
      <c r="A11" s="9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81"/>
      <c r="I11" s="4">
        <v>2</v>
      </c>
      <c r="J11" s="4">
        <v>3</v>
      </c>
      <c r="K11" s="4">
        <v>4</v>
      </c>
      <c r="L11" s="4">
        <v>5</v>
      </c>
      <c r="M11" s="4">
        <v>6</v>
      </c>
      <c r="N11" s="81"/>
      <c r="O11" s="4">
        <v>2</v>
      </c>
      <c r="P11" s="4">
        <v>3</v>
      </c>
      <c r="Q11" s="4">
        <v>4</v>
      </c>
      <c r="R11" s="4">
        <v>5</v>
      </c>
      <c r="S11" s="4">
        <v>6</v>
      </c>
      <c r="T11" s="81"/>
      <c r="U11" s="4">
        <v>2</v>
      </c>
      <c r="V11" s="4">
        <v>3</v>
      </c>
      <c r="W11" s="4">
        <v>4</v>
      </c>
      <c r="X11" s="4">
        <v>5</v>
      </c>
      <c r="Y11" s="4">
        <v>6</v>
      </c>
      <c r="Z11" s="81"/>
      <c r="AA11" s="4">
        <v>2</v>
      </c>
      <c r="AB11" s="4">
        <v>3</v>
      </c>
      <c r="AC11" s="4">
        <v>4</v>
      </c>
      <c r="AD11" s="4">
        <v>5</v>
      </c>
      <c r="AE11" s="4">
        <v>6</v>
      </c>
    </row>
    <row r="12" spans="1:31" ht="34.5" customHeight="1">
      <c r="A12" s="95" t="s">
        <v>31</v>
      </c>
      <c r="B12" s="10" t="s">
        <v>9</v>
      </c>
      <c r="C12" s="10"/>
      <c r="D12" s="10" t="s">
        <v>9</v>
      </c>
      <c r="E12" s="10" t="s">
        <v>9</v>
      </c>
      <c r="F12" s="79">
        <f>(F14+F15)/2</f>
        <v>0.5</v>
      </c>
      <c r="G12" s="21" t="s">
        <v>74</v>
      </c>
      <c r="H12" s="81"/>
      <c r="I12" s="10" t="s">
        <v>9</v>
      </c>
      <c r="J12" s="10"/>
      <c r="K12" s="10" t="s">
        <v>9</v>
      </c>
      <c r="L12" s="10" t="s">
        <v>9</v>
      </c>
      <c r="M12" s="79">
        <f>(M14+M15)/2</f>
        <v>0.5</v>
      </c>
      <c r="N12" s="81"/>
      <c r="O12" s="10" t="s">
        <v>9</v>
      </c>
      <c r="P12" s="10"/>
      <c r="Q12" s="10" t="s">
        <v>9</v>
      </c>
      <c r="R12" s="10" t="s">
        <v>9</v>
      </c>
      <c r="S12" s="79">
        <f>(S14+S15)/2</f>
        <v>0.5</v>
      </c>
      <c r="T12" s="81"/>
      <c r="U12" s="10" t="s">
        <v>9</v>
      </c>
      <c r="V12" s="10"/>
      <c r="W12" s="10" t="s">
        <v>9</v>
      </c>
      <c r="X12" s="10" t="s">
        <v>9</v>
      </c>
      <c r="Y12" s="79">
        <f>(Y14+Y15)/2</f>
        <v>0.5</v>
      </c>
      <c r="Z12" s="81"/>
      <c r="AA12" s="10" t="s">
        <v>9</v>
      </c>
      <c r="AB12" s="10"/>
      <c r="AC12" s="10" t="s">
        <v>9</v>
      </c>
      <c r="AD12" s="10" t="s">
        <v>9</v>
      </c>
      <c r="AE12" s="79">
        <f>(AE14+AE15)/2</f>
        <v>0.5</v>
      </c>
    </row>
    <row r="13" spans="1:31" ht="12.75">
      <c r="A13" s="95" t="s">
        <v>10</v>
      </c>
      <c r="B13" s="10"/>
      <c r="C13" s="10"/>
      <c r="D13" s="10"/>
      <c r="E13" s="10"/>
      <c r="F13" s="10"/>
      <c r="G13" s="87"/>
      <c r="H13" s="81"/>
      <c r="I13" s="10"/>
      <c r="J13" s="10"/>
      <c r="K13" s="10"/>
      <c r="L13" s="10"/>
      <c r="M13" s="10"/>
      <c r="N13" s="81"/>
      <c r="O13" s="10"/>
      <c r="P13" s="10"/>
      <c r="Q13" s="10"/>
      <c r="R13" s="10"/>
      <c r="S13" s="10"/>
      <c r="T13" s="81"/>
      <c r="U13" s="10"/>
      <c r="V13" s="10"/>
      <c r="W13" s="10"/>
      <c r="X13" s="10"/>
      <c r="Y13" s="10"/>
      <c r="Z13" s="81"/>
      <c r="AA13" s="10"/>
      <c r="AB13" s="10"/>
      <c r="AC13" s="10"/>
      <c r="AD13" s="10"/>
      <c r="AE13" s="10"/>
    </row>
    <row r="14" spans="1:31" ht="24.75" customHeight="1">
      <c r="A14" s="95" t="s">
        <v>59</v>
      </c>
      <c r="B14" s="10">
        <v>30</v>
      </c>
      <c r="C14" s="10">
        <v>30</v>
      </c>
      <c r="D14" s="20">
        <f>B14/C14*100</f>
        <v>100</v>
      </c>
      <c r="E14" s="10" t="s">
        <v>1</v>
      </c>
      <c r="F14" s="82">
        <v>0.5</v>
      </c>
      <c r="G14" s="87"/>
      <c r="H14" s="81"/>
      <c r="I14" s="10">
        <v>30</v>
      </c>
      <c r="J14" s="10">
        <v>30</v>
      </c>
      <c r="K14" s="20">
        <f>I14/J14*100</f>
        <v>100</v>
      </c>
      <c r="L14" s="10" t="s">
        <v>1</v>
      </c>
      <c r="M14" s="82">
        <v>0.5</v>
      </c>
      <c r="N14" s="81"/>
      <c r="O14" s="10">
        <v>30</v>
      </c>
      <c r="P14" s="10">
        <v>30</v>
      </c>
      <c r="Q14" s="20">
        <f>O14/P14*100</f>
        <v>100</v>
      </c>
      <c r="R14" s="10" t="s">
        <v>1</v>
      </c>
      <c r="S14" s="101">
        <f>IF(Q14&lt;80,0.25,IF(Q14&gt;=80,IF(Q14&lt;120,0.5,0.75)))</f>
        <v>0.5</v>
      </c>
      <c r="T14" s="81"/>
      <c r="U14" s="10">
        <v>14</v>
      </c>
      <c r="V14" s="10">
        <v>14</v>
      </c>
      <c r="W14" s="20">
        <f>U14/V14*100</f>
        <v>100</v>
      </c>
      <c r="X14" s="10" t="s">
        <v>1</v>
      </c>
      <c r="Y14" s="101">
        <f>IF(W14&lt;80,0.25,IF(W14&gt;=80,IF(W14&lt;120,0.5,0.75)))</f>
        <v>0.5</v>
      </c>
      <c r="Z14" s="81"/>
      <c r="AA14" s="10">
        <v>14</v>
      </c>
      <c r="AB14" s="10">
        <v>14</v>
      </c>
      <c r="AC14" s="20">
        <f>AA14/AB14*100</f>
        <v>100</v>
      </c>
      <c r="AD14" s="10" t="s">
        <v>1</v>
      </c>
      <c r="AE14" s="101">
        <f>IF(AC14&lt;80,0.25,IF(AC14&gt;=80,IF(AC14&lt;120,0.5,0.75)))</f>
        <v>0.5</v>
      </c>
    </row>
    <row r="15" spans="1:31" ht="24" customHeight="1">
      <c r="A15" s="95" t="s">
        <v>60</v>
      </c>
      <c r="B15" s="10">
        <v>30</v>
      </c>
      <c r="C15" s="10">
        <v>30</v>
      </c>
      <c r="D15" s="20">
        <f>B15/C15*100</f>
        <v>100</v>
      </c>
      <c r="E15" s="10" t="s">
        <v>1</v>
      </c>
      <c r="F15" s="82">
        <v>0.5</v>
      </c>
      <c r="G15" s="87"/>
      <c r="H15" s="81"/>
      <c r="I15" s="10">
        <v>30</v>
      </c>
      <c r="J15" s="10">
        <v>30</v>
      </c>
      <c r="K15" s="20">
        <f>I15/J15*100</f>
        <v>100</v>
      </c>
      <c r="L15" s="10" t="s">
        <v>1</v>
      </c>
      <c r="M15" s="82">
        <v>0.5</v>
      </c>
      <c r="N15" s="81"/>
      <c r="O15" s="10">
        <v>30</v>
      </c>
      <c r="P15" s="10">
        <v>30</v>
      </c>
      <c r="Q15" s="20">
        <f>O15/P15*100</f>
        <v>100</v>
      </c>
      <c r="R15" s="10" t="s">
        <v>1</v>
      </c>
      <c r="S15" s="101">
        <f>IF(Q15&lt;80,0.25,IF(Q15&gt;=80,IF(Q15&lt;120,0.5,0.75)))</f>
        <v>0.5</v>
      </c>
      <c r="T15" s="81"/>
      <c r="U15" s="10">
        <v>30</v>
      </c>
      <c r="V15" s="10">
        <v>30</v>
      </c>
      <c r="W15" s="20">
        <f>U15/V15*100</f>
        <v>100</v>
      </c>
      <c r="X15" s="10" t="s">
        <v>1</v>
      </c>
      <c r="Y15" s="101">
        <f>IF(W15&lt;80,0.25,IF(W15&gt;=80,IF(W15&lt;120,0.5,0.75)))</f>
        <v>0.5</v>
      </c>
      <c r="Z15" s="81"/>
      <c r="AA15" s="10">
        <v>30</v>
      </c>
      <c r="AB15" s="10">
        <v>30</v>
      </c>
      <c r="AC15" s="20">
        <f>AA15/AB15*100</f>
        <v>100</v>
      </c>
      <c r="AD15" s="10" t="s">
        <v>1</v>
      </c>
      <c r="AE15" s="101">
        <f>IF(AC15&lt;80,0.25,IF(AC15&gt;=80,IF(AC15&lt;120,0.5,0.75)))</f>
        <v>0.5</v>
      </c>
    </row>
    <row r="16" spans="1:31" ht="36" customHeight="1">
      <c r="A16" s="95" t="s">
        <v>32</v>
      </c>
      <c r="B16" s="10" t="s">
        <v>9</v>
      </c>
      <c r="C16" s="10"/>
      <c r="D16" s="10" t="s">
        <v>9</v>
      </c>
      <c r="E16" s="10" t="s">
        <v>9</v>
      </c>
      <c r="F16" s="79">
        <f>(F18+F19+F22)/3</f>
        <v>0.5</v>
      </c>
      <c r="G16" s="21" t="s">
        <v>77</v>
      </c>
      <c r="H16" s="81"/>
      <c r="I16" s="10" t="s">
        <v>9</v>
      </c>
      <c r="J16" s="10"/>
      <c r="K16" s="10" t="s">
        <v>9</v>
      </c>
      <c r="L16" s="10" t="s">
        <v>9</v>
      </c>
      <c r="M16" s="79">
        <f>(M18+M19+M22)/3</f>
        <v>0.5</v>
      </c>
      <c r="N16" s="81"/>
      <c r="O16" s="10" t="s">
        <v>9</v>
      </c>
      <c r="P16" s="10"/>
      <c r="Q16" s="10" t="s">
        <v>9</v>
      </c>
      <c r="R16" s="10" t="s">
        <v>9</v>
      </c>
      <c r="S16" s="79">
        <f>(S18+S19+S22)/3</f>
        <v>0.5</v>
      </c>
      <c r="T16" s="81"/>
      <c r="U16" s="10" t="s">
        <v>9</v>
      </c>
      <c r="V16" s="10"/>
      <c r="W16" s="10" t="s">
        <v>9</v>
      </c>
      <c r="X16" s="10" t="s">
        <v>9</v>
      </c>
      <c r="Y16" s="79">
        <f>(Y18+Y19+Y22)/3</f>
        <v>0.6666666666666666</v>
      </c>
      <c r="Z16" s="81"/>
      <c r="AA16" s="10" t="s">
        <v>9</v>
      </c>
      <c r="AB16" s="10"/>
      <c r="AC16" s="10" t="s">
        <v>9</v>
      </c>
      <c r="AD16" s="10" t="s">
        <v>9</v>
      </c>
      <c r="AE16" s="79">
        <f>(AE18+AE19+AE22)/3</f>
        <v>0.6666666666666666</v>
      </c>
    </row>
    <row r="17" spans="1:31" ht="12.75">
      <c r="A17" s="95" t="s">
        <v>16</v>
      </c>
      <c r="B17" s="10"/>
      <c r="C17" s="10"/>
      <c r="D17" s="10"/>
      <c r="E17" s="10"/>
      <c r="F17" s="10"/>
      <c r="G17" s="87"/>
      <c r="H17" s="81"/>
      <c r="I17" s="10"/>
      <c r="J17" s="10"/>
      <c r="K17" s="10"/>
      <c r="L17" s="10"/>
      <c r="M17" s="10"/>
      <c r="N17" s="81"/>
      <c r="O17" s="10"/>
      <c r="P17" s="10"/>
      <c r="Q17" s="10"/>
      <c r="R17" s="10"/>
      <c r="S17" s="10"/>
      <c r="T17" s="81"/>
      <c r="U17" s="10"/>
      <c r="V17" s="10"/>
      <c r="W17" s="10"/>
      <c r="X17" s="10"/>
      <c r="Y17" s="10"/>
      <c r="Z17" s="81"/>
      <c r="AA17" s="10"/>
      <c r="AB17" s="10"/>
      <c r="AC17" s="10"/>
      <c r="AD17" s="10"/>
      <c r="AE17" s="10"/>
    </row>
    <row r="18" spans="1:31" ht="43.5" customHeight="1">
      <c r="A18" s="95" t="s">
        <v>157</v>
      </c>
      <c r="B18" s="10">
        <v>30</v>
      </c>
      <c r="C18" s="10">
        <v>30</v>
      </c>
      <c r="D18" s="20">
        <f>B18/C18*100</f>
        <v>100</v>
      </c>
      <c r="E18" s="10" t="s">
        <v>1</v>
      </c>
      <c r="F18" s="82">
        <v>0.5</v>
      </c>
      <c r="G18" s="157"/>
      <c r="H18" s="81"/>
      <c r="I18" s="10">
        <v>30</v>
      </c>
      <c r="J18" s="10">
        <v>30</v>
      </c>
      <c r="K18" s="20">
        <f>I18/J18*100</f>
        <v>100</v>
      </c>
      <c r="L18" s="10" t="s">
        <v>1</v>
      </c>
      <c r="M18" s="82">
        <v>0.5</v>
      </c>
      <c r="N18" s="81"/>
      <c r="O18" s="10">
        <v>30</v>
      </c>
      <c r="P18" s="10">
        <v>30</v>
      </c>
      <c r="Q18" s="20">
        <f>O18/P18*100</f>
        <v>100</v>
      </c>
      <c r="R18" s="10" t="s">
        <v>1</v>
      </c>
      <c r="S18" s="101">
        <f>IF(Q18&lt;80,0.25,IF(Q18&gt;=80,IF(Q18&lt;120,0.5,0.75)))</f>
        <v>0.5</v>
      </c>
      <c r="T18" s="81"/>
      <c r="U18" s="10">
        <v>14</v>
      </c>
      <c r="V18" s="10">
        <v>14</v>
      </c>
      <c r="W18" s="20">
        <f>U18/V18*100</f>
        <v>100</v>
      </c>
      <c r="X18" s="10" t="s">
        <v>1</v>
      </c>
      <c r="Y18" s="101">
        <f>IF(W18&lt;80,0.25,IF(W18&gt;=80,IF(W18&lt;120,0.5,0.75)))</f>
        <v>0.5</v>
      </c>
      <c r="Z18" s="81"/>
      <c r="AA18" s="10">
        <v>14</v>
      </c>
      <c r="AB18" s="10">
        <v>14</v>
      </c>
      <c r="AC18" s="20">
        <f>AA18/AB18*100</f>
        <v>100</v>
      </c>
      <c r="AD18" s="10" t="s">
        <v>1</v>
      </c>
      <c r="AE18" s="101">
        <f>IF(AC18&lt;80,0.25,IF(AC18&gt;=80,IF(AC18&lt;120,0.5,0.75)))</f>
        <v>0.5</v>
      </c>
    </row>
    <row r="19" spans="1:31" ht="23.25" customHeight="1">
      <c r="A19" s="95" t="s">
        <v>61</v>
      </c>
      <c r="B19" s="10" t="s">
        <v>9</v>
      </c>
      <c r="C19" s="10" t="s">
        <v>9</v>
      </c>
      <c r="D19" s="10" t="s">
        <v>9</v>
      </c>
      <c r="E19" s="10" t="s">
        <v>1</v>
      </c>
      <c r="F19" s="82">
        <v>0.5</v>
      </c>
      <c r="G19" s="158"/>
      <c r="H19" s="81"/>
      <c r="I19" s="10" t="s">
        <v>9</v>
      </c>
      <c r="J19" s="10" t="s">
        <v>9</v>
      </c>
      <c r="K19" s="10" t="s">
        <v>9</v>
      </c>
      <c r="L19" s="10" t="s">
        <v>1</v>
      </c>
      <c r="M19" s="82">
        <v>0.5</v>
      </c>
      <c r="N19" s="81"/>
      <c r="O19" s="10" t="s">
        <v>9</v>
      </c>
      <c r="P19" s="10" t="s">
        <v>9</v>
      </c>
      <c r="Q19" s="10" t="s">
        <v>9</v>
      </c>
      <c r="R19" s="10" t="s">
        <v>1</v>
      </c>
      <c r="S19" s="101">
        <v>0.5</v>
      </c>
      <c r="T19" s="81"/>
      <c r="U19" s="10" t="s">
        <v>9</v>
      </c>
      <c r="V19" s="10" t="s">
        <v>9</v>
      </c>
      <c r="W19" s="10" t="s">
        <v>9</v>
      </c>
      <c r="X19" s="10" t="s">
        <v>1</v>
      </c>
      <c r="Y19" s="101">
        <f>IF(W19&lt;80,0.25,IF(W19&gt;=80,IF(W19&lt;120,0.5,0.75)))</f>
        <v>0.75</v>
      </c>
      <c r="Z19" s="81"/>
      <c r="AA19" s="10" t="s">
        <v>9</v>
      </c>
      <c r="AB19" s="10" t="s">
        <v>9</v>
      </c>
      <c r="AC19" s="10" t="s">
        <v>9</v>
      </c>
      <c r="AD19" s="10" t="s">
        <v>1</v>
      </c>
      <c r="AE19" s="101">
        <f>IF(AC19&lt;80,0.25,IF(AC19&gt;=80,IF(AC19&lt;120,0.5,0.75)))</f>
        <v>0.75</v>
      </c>
    </row>
    <row r="20" spans="1:31" ht="25.5" customHeight="1">
      <c r="A20" s="95" t="s">
        <v>33</v>
      </c>
      <c r="B20" s="10" t="s">
        <v>9</v>
      </c>
      <c r="C20" s="10" t="s">
        <v>9</v>
      </c>
      <c r="D20" s="20" t="s">
        <v>9</v>
      </c>
      <c r="E20" s="10" t="s">
        <v>9</v>
      </c>
      <c r="F20" s="10" t="s">
        <v>9</v>
      </c>
      <c r="G20" s="158"/>
      <c r="H20" s="81"/>
      <c r="I20" s="10" t="s">
        <v>9</v>
      </c>
      <c r="J20" s="10" t="s">
        <v>9</v>
      </c>
      <c r="K20" s="20" t="s">
        <v>9</v>
      </c>
      <c r="L20" s="10" t="s">
        <v>9</v>
      </c>
      <c r="M20" s="10" t="s">
        <v>9</v>
      </c>
      <c r="N20" s="81"/>
      <c r="O20" s="10" t="s">
        <v>9</v>
      </c>
      <c r="P20" s="10" t="s">
        <v>9</v>
      </c>
      <c r="Q20" s="20" t="s">
        <v>9</v>
      </c>
      <c r="R20" s="10" t="s">
        <v>9</v>
      </c>
      <c r="S20" s="10" t="s">
        <v>9</v>
      </c>
      <c r="T20" s="81"/>
      <c r="U20" s="10" t="s">
        <v>9</v>
      </c>
      <c r="V20" s="10" t="s">
        <v>9</v>
      </c>
      <c r="W20" s="20" t="s">
        <v>9</v>
      </c>
      <c r="X20" s="10" t="s">
        <v>9</v>
      </c>
      <c r="Y20" s="10" t="s">
        <v>9</v>
      </c>
      <c r="Z20" s="81"/>
      <c r="AA20" s="10" t="s">
        <v>9</v>
      </c>
      <c r="AB20" s="10" t="s">
        <v>9</v>
      </c>
      <c r="AC20" s="20" t="s">
        <v>9</v>
      </c>
      <c r="AD20" s="10" t="s">
        <v>9</v>
      </c>
      <c r="AE20" s="10" t="s">
        <v>9</v>
      </c>
    </row>
    <row r="21" spans="1:31" ht="12.75">
      <c r="A21" s="95" t="s">
        <v>34</v>
      </c>
      <c r="B21" s="10">
        <v>60</v>
      </c>
      <c r="C21" s="10">
        <v>60</v>
      </c>
      <c r="D21" s="20">
        <f>B21/C21*100</f>
        <v>100</v>
      </c>
      <c r="E21" s="10" t="s">
        <v>9</v>
      </c>
      <c r="F21" s="82">
        <v>0.5</v>
      </c>
      <c r="G21" s="159"/>
      <c r="H21" s="81"/>
      <c r="I21" s="10">
        <v>60</v>
      </c>
      <c r="J21" s="10">
        <v>60</v>
      </c>
      <c r="K21" s="20">
        <f>I21/J21*100</f>
        <v>100</v>
      </c>
      <c r="L21" s="10" t="s">
        <v>9</v>
      </c>
      <c r="M21" s="82">
        <v>0.5</v>
      </c>
      <c r="N21" s="81"/>
      <c r="O21" s="10">
        <v>60</v>
      </c>
      <c r="P21" s="10">
        <v>60</v>
      </c>
      <c r="Q21" s="20">
        <f>O21/P21*100</f>
        <v>100</v>
      </c>
      <c r="R21" s="10" t="s">
        <v>9</v>
      </c>
      <c r="S21" s="101">
        <f>IF(Q21&lt;80,0.25,IF(Q21&gt;=80,IF(Q21&lt;120,0.5,0.75)))</f>
        <v>0.5</v>
      </c>
      <c r="T21" s="81"/>
      <c r="U21" s="10">
        <v>60</v>
      </c>
      <c r="V21" s="10">
        <v>60</v>
      </c>
      <c r="W21" s="20">
        <f>U21/V21*100</f>
        <v>100</v>
      </c>
      <c r="X21" s="10" t="s">
        <v>9</v>
      </c>
      <c r="Y21" s="101">
        <f>IF(W21&lt;80,0.25,IF(W21&gt;=80,IF(W21&lt;120,0.5,0.75)))</f>
        <v>0.5</v>
      </c>
      <c r="Z21" s="81"/>
      <c r="AA21" s="10">
        <v>60</v>
      </c>
      <c r="AB21" s="10">
        <v>60</v>
      </c>
      <c r="AC21" s="20">
        <f>AA21/AB21*100</f>
        <v>100</v>
      </c>
      <c r="AD21" s="10" t="s">
        <v>9</v>
      </c>
      <c r="AE21" s="101">
        <f>IF(AC21&lt;80,0.25,IF(AC21&gt;=80,IF(AC21&lt;120,0.5,0.75)))</f>
        <v>0.5</v>
      </c>
    </row>
    <row r="22" spans="1:31" ht="48" customHeight="1">
      <c r="A22" s="95" t="s">
        <v>62</v>
      </c>
      <c r="B22" s="10" t="s">
        <v>9</v>
      </c>
      <c r="C22" s="10" t="s">
        <v>9</v>
      </c>
      <c r="D22" s="10" t="s">
        <v>9</v>
      </c>
      <c r="E22" s="10" t="s">
        <v>1</v>
      </c>
      <c r="F22" s="82">
        <v>0.5</v>
      </c>
      <c r="G22" s="87"/>
      <c r="H22" s="81"/>
      <c r="I22" s="10" t="s">
        <v>9</v>
      </c>
      <c r="J22" s="10" t="s">
        <v>9</v>
      </c>
      <c r="K22" s="10" t="s">
        <v>9</v>
      </c>
      <c r="L22" s="10" t="s">
        <v>1</v>
      </c>
      <c r="M22" s="82">
        <v>0.5</v>
      </c>
      <c r="N22" s="81"/>
      <c r="O22" s="10" t="s">
        <v>9</v>
      </c>
      <c r="P22" s="10" t="s">
        <v>9</v>
      </c>
      <c r="Q22" s="10" t="s">
        <v>9</v>
      </c>
      <c r="R22" s="10" t="s">
        <v>1</v>
      </c>
      <c r="S22" s="101">
        <v>0.5</v>
      </c>
      <c r="T22" s="81"/>
      <c r="U22" s="10" t="s">
        <v>9</v>
      </c>
      <c r="V22" s="10" t="s">
        <v>9</v>
      </c>
      <c r="W22" s="10" t="s">
        <v>9</v>
      </c>
      <c r="X22" s="10" t="s">
        <v>1</v>
      </c>
      <c r="Y22" s="101">
        <f>IF(W22&lt;80,0.25,IF(W22&gt;=80,IF(W22&lt;120,0.5,0.75)))</f>
        <v>0.75</v>
      </c>
      <c r="Z22" s="81"/>
      <c r="AA22" s="10" t="s">
        <v>9</v>
      </c>
      <c r="AB22" s="10" t="s">
        <v>9</v>
      </c>
      <c r="AC22" s="10" t="s">
        <v>9</v>
      </c>
      <c r="AD22" s="10" t="s">
        <v>1</v>
      </c>
      <c r="AE22" s="101">
        <f>IF(AC22&lt;80,0.25,IF(AC22&gt;=80,IF(AC22&lt;120,0.5,0.75)))</f>
        <v>0.75</v>
      </c>
    </row>
    <row r="23" spans="1:31" ht="24">
      <c r="A23" s="95" t="s">
        <v>35</v>
      </c>
      <c r="B23" s="10" t="s">
        <v>9</v>
      </c>
      <c r="C23" s="10" t="s">
        <v>9</v>
      </c>
      <c r="D23" s="10" t="s">
        <v>9</v>
      </c>
      <c r="E23" s="10" t="s">
        <v>1</v>
      </c>
      <c r="F23" s="20">
        <f>F24/1</f>
        <v>0.5</v>
      </c>
      <c r="G23" s="87"/>
      <c r="H23" s="81"/>
      <c r="I23" s="10" t="s">
        <v>9</v>
      </c>
      <c r="J23" s="10" t="s">
        <v>9</v>
      </c>
      <c r="K23" s="10" t="s">
        <v>9</v>
      </c>
      <c r="L23" s="10" t="s">
        <v>1</v>
      </c>
      <c r="M23" s="20">
        <f>M24/1</f>
        <v>0.5</v>
      </c>
      <c r="N23" s="81"/>
      <c r="O23" s="10" t="s">
        <v>9</v>
      </c>
      <c r="P23" s="10" t="s">
        <v>9</v>
      </c>
      <c r="Q23" s="10" t="s">
        <v>9</v>
      </c>
      <c r="R23" s="10" t="s">
        <v>1</v>
      </c>
      <c r="S23" s="101">
        <v>0.5</v>
      </c>
      <c r="T23" s="81"/>
      <c r="U23" s="10" t="s">
        <v>9</v>
      </c>
      <c r="V23" s="10" t="s">
        <v>9</v>
      </c>
      <c r="W23" s="10" t="s">
        <v>9</v>
      </c>
      <c r="X23" s="10" t="s">
        <v>1</v>
      </c>
      <c r="Y23" s="101">
        <f>IF(W23&lt;80,0.25,IF(W23&gt;=80,IF(W23&lt;120,0.5,0.75)))</f>
        <v>0.75</v>
      </c>
      <c r="Z23" s="81"/>
      <c r="AA23" s="10" t="s">
        <v>9</v>
      </c>
      <c r="AB23" s="10" t="s">
        <v>9</v>
      </c>
      <c r="AC23" s="10" t="s">
        <v>9</v>
      </c>
      <c r="AD23" s="10" t="s">
        <v>1</v>
      </c>
      <c r="AE23" s="101">
        <f>IF(AC23&lt;80,0.25,IF(AC23&gt;=80,IF(AC23&lt;120,0.5,0.75)))</f>
        <v>0.75</v>
      </c>
    </row>
    <row r="24" spans="1:31" ht="64.5" customHeight="1">
      <c r="A24" s="95" t="s">
        <v>36</v>
      </c>
      <c r="B24" s="88" t="s">
        <v>9</v>
      </c>
      <c r="C24" s="88" t="s">
        <v>9</v>
      </c>
      <c r="D24" s="88" t="s">
        <v>9</v>
      </c>
      <c r="E24" s="88" t="s">
        <v>9</v>
      </c>
      <c r="F24" s="10">
        <v>0.5</v>
      </c>
      <c r="G24" s="87"/>
      <c r="H24" s="81"/>
      <c r="I24" s="88" t="s">
        <v>9</v>
      </c>
      <c r="J24" s="88" t="s">
        <v>9</v>
      </c>
      <c r="K24" s="88" t="s">
        <v>9</v>
      </c>
      <c r="L24" s="88" t="s">
        <v>9</v>
      </c>
      <c r="M24" s="10">
        <v>0.5</v>
      </c>
      <c r="N24" s="81"/>
      <c r="O24" s="88" t="s">
        <v>9</v>
      </c>
      <c r="P24" s="88" t="s">
        <v>9</v>
      </c>
      <c r="Q24" s="88" t="s">
        <v>9</v>
      </c>
      <c r="R24" s="88" t="s">
        <v>9</v>
      </c>
      <c r="S24" s="101">
        <v>0.5</v>
      </c>
      <c r="T24" s="81"/>
      <c r="U24" s="88"/>
      <c r="V24" s="88"/>
      <c r="W24" s="88"/>
      <c r="X24" s="88" t="s">
        <v>9</v>
      </c>
      <c r="Y24" s="101"/>
      <c r="Z24" s="81"/>
      <c r="AA24" s="88" t="s">
        <v>9</v>
      </c>
      <c r="AB24" s="88" t="s">
        <v>9</v>
      </c>
      <c r="AC24" s="88" t="s">
        <v>9</v>
      </c>
      <c r="AD24" s="88" t="s">
        <v>9</v>
      </c>
      <c r="AE24" s="10"/>
    </row>
    <row r="25" spans="1:31" ht="24" customHeight="1">
      <c r="A25" s="95" t="s">
        <v>37</v>
      </c>
      <c r="B25" s="10" t="s">
        <v>9</v>
      </c>
      <c r="C25" s="10" t="s">
        <v>9</v>
      </c>
      <c r="D25" s="10" t="s">
        <v>9</v>
      </c>
      <c r="E25" s="10" t="s">
        <v>1</v>
      </c>
      <c r="F25" s="79">
        <f>F26/1</f>
        <v>0.5</v>
      </c>
      <c r="G25" s="87"/>
      <c r="H25" s="81"/>
      <c r="I25" s="10" t="s">
        <v>9</v>
      </c>
      <c r="J25" s="10" t="s">
        <v>9</v>
      </c>
      <c r="K25" s="10" t="s">
        <v>9</v>
      </c>
      <c r="L25" s="10" t="s">
        <v>1</v>
      </c>
      <c r="M25" s="79">
        <f>M26/1</f>
        <v>0.5</v>
      </c>
      <c r="N25" s="81"/>
      <c r="O25" s="10" t="s">
        <v>9</v>
      </c>
      <c r="P25" s="10" t="s">
        <v>9</v>
      </c>
      <c r="Q25" s="10" t="s">
        <v>9</v>
      </c>
      <c r="R25" s="10" t="s">
        <v>1</v>
      </c>
      <c r="S25" s="79">
        <f>S26/1</f>
        <v>0.5</v>
      </c>
      <c r="T25" s="81"/>
      <c r="U25" s="10" t="s">
        <v>9</v>
      </c>
      <c r="V25" s="10" t="s">
        <v>9</v>
      </c>
      <c r="W25" s="10" t="s">
        <v>9</v>
      </c>
      <c r="X25" s="10" t="s">
        <v>1</v>
      </c>
      <c r="Y25" s="79">
        <f>Y26/1</f>
        <v>0</v>
      </c>
      <c r="Z25" s="81"/>
      <c r="AA25" s="10" t="s">
        <v>9</v>
      </c>
      <c r="AB25" s="10" t="s">
        <v>9</v>
      </c>
      <c r="AC25" s="10" t="s">
        <v>9</v>
      </c>
      <c r="AD25" s="10" t="s">
        <v>1</v>
      </c>
      <c r="AE25" s="79">
        <f>AE26/1</f>
        <v>0</v>
      </c>
    </row>
    <row r="26" spans="1:31" ht="48" customHeight="1">
      <c r="A26" s="95" t="s">
        <v>38</v>
      </c>
      <c r="B26" s="10" t="s">
        <v>9</v>
      </c>
      <c r="C26" s="10" t="s">
        <v>9</v>
      </c>
      <c r="D26" s="22">
        <v>100</v>
      </c>
      <c r="E26" s="10"/>
      <c r="F26" s="82">
        <v>0.5</v>
      </c>
      <c r="G26" s="87"/>
      <c r="H26" s="81"/>
      <c r="I26" s="10" t="s">
        <v>9</v>
      </c>
      <c r="J26" s="10" t="s">
        <v>9</v>
      </c>
      <c r="K26" s="22">
        <v>100</v>
      </c>
      <c r="L26" s="10"/>
      <c r="M26" s="82">
        <v>0.5</v>
      </c>
      <c r="N26" s="81"/>
      <c r="O26" s="10" t="s">
        <v>9</v>
      </c>
      <c r="P26" s="10" t="s">
        <v>9</v>
      </c>
      <c r="Q26" s="22">
        <v>100</v>
      </c>
      <c r="R26" s="10"/>
      <c r="S26" s="82">
        <v>0.5</v>
      </c>
      <c r="T26" s="81"/>
      <c r="U26" s="10" t="s">
        <v>9</v>
      </c>
      <c r="V26" s="10" t="s">
        <v>9</v>
      </c>
      <c r="W26" s="22">
        <v>100</v>
      </c>
      <c r="X26" s="10"/>
      <c r="Y26" s="82"/>
      <c r="Z26" s="81"/>
      <c r="AA26" s="10" t="s">
        <v>9</v>
      </c>
      <c r="AB26" s="10" t="s">
        <v>9</v>
      </c>
      <c r="AC26" s="22">
        <v>100</v>
      </c>
      <c r="AD26" s="10"/>
      <c r="AE26" s="82"/>
    </row>
    <row r="27" spans="1:31" ht="22.5" customHeight="1">
      <c r="A27" s="95" t="s">
        <v>39</v>
      </c>
      <c r="B27" s="10" t="s">
        <v>9</v>
      </c>
      <c r="C27" s="10" t="s">
        <v>9</v>
      </c>
      <c r="D27" s="10" t="s">
        <v>9</v>
      </c>
      <c r="E27" s="10" t="s">
        <v>9</v>
      </c>
      <c r="F27" s="79">
        <f>F28/1</f>
        <v>0.5</v>
      </c>
      <c r="G27" s="87"/>
      <c r="H27" s="81"/>
      <c r="I27" s="10" t="s">
        <v>9</v>
      </c>
      <c r="J27" s="10" t="s">
        <v>9</v>
      </c>
      <c r="K27" s="10" t="s">
        <v>9</v>
      </c>
      <c r="L27" s="10" t="s">
        <v>9</v>
      </c>
      <c r="M27" s="79">
        <f>M28/1</f>
        <v>0.5</v>
      </c>
      <c r="N27" s="81"/>
      <c r="O27" s="10" t="s">
        <v>9</v>
      </c>
      <c r="P27" s="10" t="s">
        <v>9</v>
      </c>
      <c r="Q27" s="10" t="s">
        <v>9</v>
      </c>
      <c r="R27" s="10" t="s">
        <v>9</v>
      </c>
      <c r="S27" s="79">
        <v>0.5</v>
      </c>
      <c r="T27" s="81"/>
      <c r="U27" s="10" t="s">
        <v>9</v>
      </c>
      <c r="V27" s="10" t="s">
        <v>9</v>
      </c>
      <c r="W27" s="10" t="s">
        <v>9</v>
      </c>
      <c r="X27" s="10" t="s">
        <v>9</v>
      </c>
      <c r="Y27" s="79">
        <f>Y28/1</f>
        <v>0.75</v>
      </c>
      <c r="Z27" s="81"/>
      <c r="AA27" s="10" t="s">
        <v>9</v>
      </c>
      <c r="AB27" s="10" t="s">
        <v>9</v>
      </c>
      <c r="AC27" s="10" t="s">
        <v>9</v>
      </c>
      <c r="AD27" s="10" t="s">
        <v>9</v>
      </c>
      <c r="AE27" s="79">
        <f>AE28/1</f>
        <v>0.75</v>
      </c>
    </row>
    <row r="28" spans="1:31" ht="26.25" customHeight="1">
      <c r="A28" s="95" t="s">
        <v>40</v>
      </c>
      <c r="B28" s="10" t="s">
        <v>9</v>
      </c>
      <c r="C28" s="10" t="s">
        <v>9</v>
      </c>
      <c r="D28" s="10" t="s">
        <v>9</v>
      </c>
      <c r="E28" s="10" t="s">
        <v>1</v>
      </c>
      <c r="F28" s="82">
        <v>0.5</v>
      </c>
      <c r="G28" s="87"/>
      <c r="H28" s="81"/>
      <c r="I28" s="10" t="s">
        <v>9</v>
      </c>
      <c r="J28" s="10" t="s">
        <v>9</v>
      </c>
      <c r="K28" s="10" t="s">
        <v>9</v>
      </c>
      <c r="L28" s="10" t="s">
        <v>1</v>
      </c>
      <c r="M28" s="82">
        <v>0.5</v>
      </c>
      <c r="N28" s="81"/>
      <c r="O28" s="10" t="s">
        <v>9</v>
      </c>
      <c r="P28" s="10" t="s">
        <v>9</v>
      </c>
      <c r="Q28" s="10" t="s">
        <v>9</v>
      </c>
      <c r="R28" s="10" t="s">
        <v>1</v>
      </c>
      <c r="S28" s="101">
        <v>0.5</v>
      </c>
      <c r="T28" s="81"/>
      <c r="U28" s="10" t="s">
        <v>9</v>
      </c>
      <c r="V28" s="10" t="s">
        <v>9</v>
      </c>
      <c r="W28" s="10" t="s">
        <v>9</v>
      </c>
      <c r="X28" s="10" t="s">
        <v>1</v>
      </c>
      <c r="Y28" s="101">
        <f>IF(W28&lt;80,0.25,IF(W28&gt;=80,IF(W28&lt;120,0.5,0.75)))</f>
        <v>0.75</v>
      </c>
      <c r="Z28" s="81"/>
      <c r="AA28" s="10" t="s">
        <v>9</v>
      </c>
      <c r="AB28" s="10" t="s">
        <v>9</v>
      </c>
      <c r="AC28" s="10" t="s">
        <v>9</v>
      </c>
      <c r="AD28" s="10" t="s">
        <v>1</v>
      </c>
      <c r="AE28" s="101">
        <f>IF(AC28&lt;80,0.25,IF(AC28&gt;=80,IF(AC28&lt;120,0.5,0.75)))</f>
        <v>0.75</v>
      </c>
    </row>
    <row r="29" spans="1:31" ht="25.5" customHeight="1">
      <c r="A29" s="95" t="s">
        <v>41</v>
      </c>
      <c r="B29" s="10" t="s">
        <v>9</v>
      </c>
      <c r="C29" s="10" t="s">
        <v>9</v>
      </c>
      <c r="D29" s="10" t="s">
        <v>9</v>
      </c>
      <c r="E29" s="10" t="s">
        <v>9</v>
      </c>
      <c r="F29" s="79">
        <f>(F31+F32)/2</f>
        <v>0.35</v>
      </c>
      <c r="G29" s="21" t="s">
        <v>78</v>
      </c>
      <c r="H29" s="81"/>
      <c r="I29" s="10" t="s">
        <v>9</v>
      </c>
      <c r="J29" s="10" t="s">
        <v>9</v>
      </c>
      <c r="K29" s="10" t="s">
        <v>9</v>
      </c>
      <c r="L29" s="10" t="s">
        <v>9</v>
      </c>
      <c r="M29" s="79">
        <f>(M31+M32)/2</f>
        <v>0.35</v>
      </c>
      <c r="N29" s="81"/>
      <c r="O29" s="10" t="s">
        <v>9</v>
      </c>
      <c r="P29" s="10" t="s">
        <v>9</v>
      </c>
      <c r="Q29" s="10" t="s">
        <v>9</v>
      </c>
      <c r="R29" s="10" t="s">
        <v>9</v>
      </c>
      <c r="S29" s="79">
        <f>(S31+S32)/2</f>
        <v>0.35</v>
      </c>
      <c r="T29" s="81"/>
      <c r="U29" s="10" t="s">
        <v>9</v>
      </c>
      <c r="V29" s="10" t="s">
        <v>9</v>
      </c>
      <c r="W29" s="10" t="s">
        <v>9</v>
      </c>
      <c r="X29" s="10" t="s">
        <v>9</v>
      </c>
      <c r="Y29" s="79">
        <f>(Y31+Y32)/2</f>
        <v>0.625</v>
      </c>
      <c r="Z29" s="81"/>
      <c r="AA29" s="10" t="s">
        <v>9</v>
      </c>
      <c r="AB29" s="10" t="s">
        <v>9</v>
      </c>
      <c r="AC29" s="10" t="s">
        <v>9</v>
      </c>
      <c r="AD29" s="10" t="s">
        <v>9</v>
      </c>
      <c r="AE29" s="79">
        <f>(AE31+AE32)/2</f>
        <v>0.625</v>
      </c>
    </row>
    <row r="30" spans="1:31" ht="12.75">
      <c r="A30" s="95" t="s">
        <v>16</v>
      </c>
      <c r="B30" s="10"/>
      <c r="C30" s="10"/>
      <c r="D30" s="10"/>
      <c r="E30" s="10"/>
      <c r="F30" s="10"/>
      <c r="G30" s="87"/>
      <c r="H30" s="81"/>
      <c r="I30" s="10"/>
      <c r="J30" s="10"/>
      <c r="K30" s="10"/>
      <c r="L30" s="10"/>
      <c r="M30" s="10"/>
      <c r="N30" s="81"/>
      <c r="O30" s="10"/>
      <c r="P30" s="10"/>
      <c r="Q30" s="10"/>
      <c r="R30" s="10"/>
      <c r="S30" s="10"/>
      <c r="T30" s="81"/>
      <c r="U30" s="10"/>
      <c r="V30" s="10"/>
      <c r="W30" s="10"/>
      <c r="X30" s="10"/>
      <c r="Y30" s="10"/>
      <c r="Z30" s="81"/>
      <c r="AA30" s="10"/>
      <c r="AB30" s="10"/>
      <c r="AC30" s="10"/>
      <c r="AD30" s="10"/>
      <c r="AE30" s="10"/>
    </row>
    <row r="31" spans="1:31" ht="23.25" customHeight="1">
      <c r="A31" s="95" t="s">
        <v>63</v>
      </c>
      <c r="B31" s="10">
        <v>1</v>
      </c>
      <c r="C31" s="10">
        <v>1</v>
      </c>
      <c r="D31" s="20">
        <f>B31/C31*100</f>
        <v>100</v>
      </c>
      <c r="E31" s="10" t="s">
        <v>0</v>
      </c>
      <c r="F31" s="82">
        <v>0.2</v>
      </c>
      <c r="G31" s="87"/>
      <c r="H31" s="81"/>
      <c r="I31" s="10">
        <v>1</v>
      </c>
      <c r="J31" s="10">
        <v>1</v>
      </c>
      <c r="K31" s="20">
        <f>I31/J31*100</f>
        <v>100</v>
      </c>
      <c r="L31" s="10" t="s">
        <v>0</v>
      </c>
      <c r="M31" s="82">
        <v>0.2</v>
      </c>
      <c r="N31" s="81"/>
      <c r="O31" s="10">
        <v>1</v>
      </c>
      <c r="P31" s="10">
        <v>1</v>
      </c>
      <c r="Q31" s="20">
        <f>O31/P31*100</f>
        <v>100</v>
      </c>
      <c r="R31" s="10" t="s">
        <v>0</v>
      </c>
      <c r="S31" s="101">
        <v>0.2</v>
      </c>
      <c r="T31" s="81"/>
      <c r="U31" s="10">
        <v>1</v>
      </c>
      <c r="V31" s="10">
        <v>1</v>
      </c>
      <c r="W31" s="20">
        <f>U31/V31*100</f>
        <v>100</v>
      </c>
      <c r="X31" s="10" t="s">
        <v>0</v>
      </c>
      <c r="Y31" s="101">
        <f>IF(W31&lt;80,0.75,IF(W31&gt;=80,IF(W31&lt;120,0.5,0.25)))</f>
        <v>0.5</v>
      </c>
      <c r="Z31" s="81"/>
      <c r="AA31" s="10">
        <v>1</v>
      </c>
      <c r="AB31" s="10">
        <v>1</v>
      </c>
      <c r="AC31" s="20">
        <f>AA31/AB31*100</f>
        <v>100</v>
      </c>
      <c r="AD31" s="10" t="s">
        <v>0</v>
      </c>
      <c r="AE31" s="101">
        <f>IF(AC31&lt;80,0.75,IF(AC31&gt;=80,IF(AC31&lt;120,0.5,0.25)))</f>
        <v>0.5</v>
      </c>
    </row>
    <row r="32" spans="1:31" ht="36" customHeight="1">
      <c r="A32" s="95" t="s">
        <v>64</v>
      </c>
      <c r="B32" s="10" t="s">
        <v>9</v>
      </c>
      <c r="C32" s="10" t="s">
        <v>9</v>
      </c>
      <c r="D32" s="10" t="s">
        <v>9</v>
      </c>
      <c r="E32" s="10" t="s">
        <v>1</v>
      </c>
      <c r="F32" s="82">
        <v>0.5</v>
      </c>
      <c r="G32" s="87"/>
      <c r="H32" s="81"/>
      <c r="I32" s="10" t="s">
        <v>9</v>
      </c>
      <c r="J32" s="10" t="s">
        <v>9</v>
      </c>
      <c r="K32" s="10" t="s">
        <v>9</v>
      </c>
      <c r="L32" s="10" t="s">
        <v>1</v>
      </c>
      <c r="M32" s="82">
        <v>0.5</v>
      </c>
      <c r="N32" s="81"/>
      <c r="O32" s="10" t="s">
        <v>9</v>
      </c>
      <c r="P32" s="10" t="s">
        <v>9</v>
      </c>
      <c r="Q32" s="10" t="s">
        <v>9</v>
      </c>
      <c r="R32" s="10" t="s">
        <v>1</v>
      </c>
      <c r="S32" s="101">
        <v>0.5</v>
      </c>
      <c r="T32" s="81"/>
      <c r="U32" s="10" t="s">
        <v>9</v>
      </c>
      <c r="V32" s="10" t="s">
        <v>9</v>
      </c>
      <c r="W32" s="10" t="s">
        <v>9</v>
      </c>
      <c r="X32" s="10" t="s">
        <v>1</v>
      </c>
      <c r="Y32" s="101">
        <f>IF(W32&lt;80,0.25,IF(W32&gt;=80,IF(W32&lt;120,0.5,0.75)))</f>
        <v>0.75</v>
      </c>
      <c r="Z32" s="81"/>
      <c r="AA32" s="10" t="s">
        <v>9</v>
      </c>
      <c r="AB32" s="10" t="s">
        <v>9</v>
      </c>
      <c r="AC32" s="10" t="s">
        <v>9</v>
      </c>
      <c r="AD32" s="10" t="s">
        <v>1</v>
      </c>
      <c r="AE32" s="101">
        <f>IF(AC32&lt;80,0.25,IF(AC32&gt;=80,IF(AC32&lt;120,0.5,0.75)))</f>
        <v>0.75</v>
      </c>
    </row>
    <row r="33" spans="1:31" ht="24.75" customHeight="1">
      <c r="A33" s="95" t="s">
        <v>42</v>
      </c>
      <c r="B33" s="10" t="s">
        <v>9</v>
      </c>
      <c r="C33" s="10" t="s">
        <v>9</v>
      </c>
      <c r="D33" s="10" t="s">
        <v>9</v>
      </c>
      <c r="E33" s="10" t="s">
        <v>1</v>
      </c>
      <c r="F33" s="79">
        <f>F34/1</f>
        <v>0.2</v>
      </c>
      <c r="G33" s="87"/>
      <c r="H33" s="81"/>
      <c r="I33" s="10" t="s">
        <v>9</v>
      </c>
      <c r="J33" s="10" t="s">
        <v>9</v>
      </c>
      <c r="K33" s="10" t="s">
        <v>9</v>
      </c>
      <c r="L33" s="10" t="s">
        <v>1</v>
      </c>
      <c r="M33" s="79">
        <f>M34/1</f>
        <v>0.2</v>
      </c>
      <c r="N33" s="81"/>
      <c r="O33" s="10" t="s">
        <v>9</v>
      </c>
      <c r="P33" s="10" t="s">
        <v>9</v>
      </c>
      <c r="Q33" s="10" t="s">
        <v>9</v>
      </c>
      <c r="R33" s="10" t="s">
        <v>1</v>
      </c>
      <c r="S33" s="79">
        <v>0.2</v>
      </c>
      <c r="T33" s="81"/>
      <c r="U33" s="10" t="s">
        <v>9</v>
      </c>
      <c r="V33" s="10" t="s">
        <v>9</v>
      </c>
      <c r="W33" s="10" t="s">
        <v>9</v>
      </c>
      <c r="X33" s="10" t="s">
        <v>1</v>
      </c>
      <c r="Y33" s="79">
        <f>Y34/1</f>
        <v>0.25</v>
      </c>
      <c r="Z33" s="81"/>
      <c r="AA33" s="10" t="s">
        <v>9</v>
      </c>
      <c r="AB33" s="10" t="s">
        <v>9</v>
      </c>
      <c r="AC33" s="10" t="s">
        <v>9</v>
      </c>
      <c r="AD33" s="10" t="s">
        <v>1</v>
      </c>
      <c r="AE33" s="79">
        <f>AE34/1</f>
        <v>0.25</v>
      </c>
    </row>
    <row r="34" spans="1:31" ht="35.25" customHeight="1">
      <c r="A34" s="95" t="s">
        <v>43</v>
      </c>
      <c r="B34" s="10" t="s">
        <v>9</v>
      </c>
      <c r="C34" s="10" t="s">
        <v>9</v>
      </c>
      <c r="D34" s="10" t="s">
        <v>9</v>
      </c>
      <c r="E34" s="10" t="s">
        <v>9</v>
      </c>
      <c r="F34" s="82">
        <v>0.2</v>
      </c>
      <c r="G34" s="87"/>
      <c r="H34" s="81"/>
      <c r="I34" s="10" t="s">
        <v>9</v>
      </c>
      <c r="J34" s="10" t="s">
        <v>9</v>
      </c>
      <c r="K34" s="10" t="s">
        <v>9</v>
      </c>
      <c r="L34" s="10" t="s">
        <v>9</v>
      </c>
      <c r="M34" s="82">
        <v>0.2</v>
      </c>
      <c r="N34" s="81"/>
      <c r="O34" s="10">
        <v>0</v>
      </c>
      <c r="P34" s="10">
        <v>0</v>
      </c>
      <c r="Q34" s="10">
        <v>0</v>
      </c>
      <c r="R34" s="10" t="s">
        <v>1</v>
      </c>
      <c r="S34" s="101">
        <v>0.2</v>
      </c>
      <c r="T34" s="81"/>
      <c r="U34" s="10">
        <v>0</v>
      </c>
      <c r="V34" s="10">
        <v>0</v>
      </c>
      <c r="W34" s="10">
        <v>0</v>
      </c>
      <c r="X34" s="10" t="s">
        <v>1</v>
      </c>
      <c r="Y34" s="101">
        <f>IF(W34&lt;80,0.25,IF(W34&gt;=80,IF(W34&lt;120,0.5,0.75)))</f>
        <v>0.25</v>
      </c>
      <c r="Z34" s="81"/>
      <c r="AA34" s="10">
        <v>0</v>
      </c>
      <c r="AB34" s="10">
        <v>0</v>
      </c>
      <c r="AC34" s="10">
        <v>0</v>
      </c>
      <c r="AD34" s="10" t="s">
        <v>9</v>
      </c>
      <c r="AE34" s="101">
        <f>IF(AC34&lt;80,0.25,IF(AC34&gt;=80,IF(AC34&lt;120,0.5,0.75)))</f>
        <v>0.25</v>
      </c>
    </row>
    <row r="35" spans="1:31" ht="33.75" customHeight="1">
      <c r="A35" s="23" t="s">
        <v>57</v>
      </c>
      <c r="B35" s="10" t="s">
        <v>9</v>
      </c>
      <c r="C35" s="10" t="s">
        <v>9</v>
      </c>
      <c r="D35" s="10" t="s">
        <v>9</v>
      </c>
      <c r="E35" s="10" t="s">
        <v>9</v>
      </c>
      <c r="F35" s="74">
        <f>(F16+F27+F29+F23+F25+F33)/6</f>
        <v>0.42500000000000004</v>
      </c>
      <c r="G35" s="21" t="s">
        <v>80</v>
      </c>
      <c r="H35" s="81"/>
      <c r="I35" s="10" t="s">
        <v>9</v>
      </c>
      <c r="J35" s="10" t="s">
        <v>9</v>
      </c>
      <c r="K35" s="10" t="s">
        <v>9</v>
      </c>
      <c r="L35" s="10" t="s">
        <v>9</v>
      </c>
      <c r="M35" s="74">
        <f>(M16+M27+M29+M23+M25+M33)/6</f>
        <v>0.42500000000000004</v>
      </c>
      <c r="N35" s="81"/>
      <c r="O35" s="10" t="s">
        <v>9</v>
      </c>
      <c r="P35" s="10" t="s">
        <v>9</v>
      </c>
      <c r="Q35" s="10" t="s">
        <v>9</v>
      </c>
      <c r="R35" s="10" t="s">
        <v>9</v>
      </c>
      <c r="S35" s="74">
        <f>(S16+S27+S29+S23+S25+S33)/6</f>
        <v>0.42500000000000004</v>
      </c>
      <c r="T35" s="81"/>
      <c r="U35" s="10" t="s">
        <v>9</v>
      </c>
      <c r="V35" s="10" t="s">
        <v>9</v>
      </c>
      <c r="W35" s="10" t="s">
        <v>9</v>
      </c>
      <c r="X35" s="10" t="s">
        <v>9</v>
      </c>
      <c r="Y35" s="74">
        <f>(Y16+Y27+Y29+Y23+Y25+Y33)/6</f>
        <v>0.5069444444444444</v>
      </c>
      <c r="Z35" s="81"/>
      <c r="AA35" s="10" t="s">
        <v>9</v>
      </c>
      <c r="AB35" s="10" t="s">
        <v>9</v>
      </c>
      <c r="AC35" s="10" t="s">
        <v>9</v>
      </c>
      <c r="AD35" s="10" t="s">
        <v>9</v>
      </c>
      <c r="AE35" s="74">
        <f>(AE16+AE27+AE29+AE23+AE25+AE33)/6</f>
        <v>0.5069444444444444</v>
      </c>
    </row>
    <row r="36" ht="12.75">
      <c r="F36" s="24"/>
    </row>
    <row r="37" spans="1:7" ht="15.75">
      <c r="A37" s="132" t="s">
        <v>204</v>
      </c>
      <c r="B37" s="16" t="s">
        <v>170</v>
      </c>
      <c r="C37" s="116"/>
      <c r="D37" s="16"/>
      <c r="E37" s="15"/>
      <c r="F37" s="16"/>
      <c r="G37" s="16"/>
    </row>
    <row r="38" spans="1:7" ht="12.75">
      <c r="A38" s="17" t="s">
        <v>44</v>
      </c>
      <c r="B38" s="17" t="s">
        <v>45</v>
      </c>
      <c r="C38" s="3"/>
      <c r="D38" s="3"/>
      <c r="E38" s="17" t="s">
        <v>46</v>
      </c>
      <c r="G38" s="3"/>
    </row>
    <row r="40" spans="1:3" ht="12.75">
      <c r="A40" s="5"/>
      <c r="B40" s="5"/>
      <c r="C40" s="3"/>
    </row>
    <row r="41" spans="1:15" ht="15.75">
      <c r="A41" s="132" t="s">
        <v>160</v>
      </c>
      <c r="B41" s="16" t="s">
        <v>169</v>
      </c>
      <c r="C41" s="116"/>
      <c r="D41" s="16"/>
      <c r="E41" s="15"/>
      <c r="F41" s="16"/>
      <c r="G41" s="16"/>
      <c r="O41" s="165"/>
    </row>
    <row r="42" spans="1:7" ht="12.75">
      <c r="A42" s="17" t="s">
        <v>44</v>
      </c>
      <c r="B42" s="17" t="s">
        <v>45</v>
      </c>
      <c r="C42" s="3"/>
      <c r="D42" s="3"/>
      <c r="E42" s="17" t="s">
        <v>46</v>
      </c>
      <c r="G42" s="3"/>
    </row>
  </sheetData>
  <sheetProtection/>
  <mergeCells count="26">
    <mergeCell ref="AC2:AD2"/>
    <mergeCell ref="AC3:AD3"/>
    <mergeCell ref="G9:G10"/>
    <mergeCell ref="A9:A10"/>
    <mergeCell ref="B9:C9"/>
    <mergeCell ref="D9:D10"/>
    <mergeCell ref="E9:E10"/>
    <mergeCell ref="F9:F10"/>
    <mergeCell ref="L9:L10"/>
    <mergeCell ref="M9:M10"/>
    <mergeCell ref="AE9:AE10"/>
    <mergeCell ref="U9:V9"/>
    <mergeCell ref="W9:W10"/>
    <mergeCell ref="X9:X10"/>
    <mergeCell ref="Y9:Y10"/>
    <mergeCell ref="AC9:AC10"/>
    <mergeCell ref="AD9:AD10"/>
    <mergeCell ref="AC4:AD4"/>
    <mergeCell ref="G18:G21"/>
    <mergeCell ref="AA9:AB9"/>
    <mergeCell ref="O9:P9"/>
    <mergeCell ref="Q9:Q10"/>
    <mergeCell ref="R9:R10"/>
    <mergeCell ref="S9:S10"/>
    <mergeCell ref="I9:J9"/>
    <mergeCell ref="K9:K10"/>
  </mergeCells>
  <printOptions/>
  <pageMargins left="0.1968503937007874" right="0" top="0" bottom="0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H1">
      <selection activeCell="U40" sqref="U40"/>
    </sheetView>
  </sheetViews>
  <sheetFormatPr defaultColWidth="9.140625" defaultRowHeight="12.75"/>
  <cols>
    <col min="1" max="1" width="60.00390625" style="3" customWidth="1"/>
    <col min="2" max="2" width="7.7109375" style="3" customWidth="1"/>
    <col min="3" max="3" width="6.57421875" style="3" customWidth="1"/>
    <col min="4" max="4" width="8.140625" style="3" customWidth="1"/>
    <col min="5" max="5" width="8.57421875" style="3" customWidth="1"/>
    <col min="6" max="6" width="7.8515625" style="3" customWidth="1"/>
    <col min="7" max="7" width="17.00390625" style="3" customWidth="1"/>
    <col min="8" max="8" width="1.8515625" style="3" customWidth="1"/>
    <col min="9" max="13" width="9.140625" style="3" customWidth="1"/>
    <col min="14" max="14" width="1.8515625" style="3" customWidth="1"/>
    <col min="15" max="19" width="9.140625" style="3" customWidth="1"/>
    <col min="20" max="20" width="1.8515625" style="3" customWidth="1"/>
    <col min="21" max="25" width="9.140625" style="3" customWidth="1"/>
    <col min="26" max="26" width="1.8515625" style="3" customWidth="1"/>
    <col min="27" max="16384" width="9.140625" style="3" customWidth="1"/>
  </cols>
  <sheetData>
    <row r="1" spans="1:6" ht="12.75">
      <c r="A1" s="5"/>
      <c r="B1" s="5"/>
      <c r="C1" s="5" t="s">
        <v>195</v>
      </c>
      <c r="D1" s="5"/>
      <c r="E1" s="5"/>
      <c r="F1" s="5"/>
    </row>
    <row r="2" spans="1:31" ht="12.75">
      <c r="A2" s="5"/>
      <c r="B2" s="5"/>
      <c r="C2" s="5" t="s">
        <v>2</v>
      </c>
      <c r="D2" s="5"/>
      <c r="E2" s="5"/>
      <c r="F2" s="5"/>
      <c r="AD2" s="148"/>
      <c r="AE2" s="148"/>
    </row>
    <row r="3" spans="1:31" ht="13.5" customHeight="1">
      <c r="A3" s="5"/>
      <c r="B3" s="5"/>
      <c r="C3" s="5" t="s">
        <v>3</v>
      </c>
      <c r="D3" s="5"/>
      <c r="E3" s="5"/>
      <c r="F3" s="5"/>
      <c r="AD3" s="148" t="s">
        <v>167</v>
      </c>
      <c r="AE3" s="148"/>
    </row>
    <row r="4" spans="1:31" ht="12.75">
      <c r="A4" s="6"/>
      <c r="B4" s="6"/>
      <c r="C4" s="5" t="s">
        <v>28</v>
      </c>
      <c r="D4" s="6"/>
      <c r="E4" s="6"/>
      <c r="F4" s="6"/>
      <c r="AD4" s="148" t="s">
        <v>212</v>
      </c>
      <c r="AE4" s="148"/>
    </row>
    <row r="5" spans="1:6" ht="8.25" customHeight="1">
      <c r="A5" s="6"/>
      <c r="B5" s="6"/>
      <c r="C5" s="5"/>
      <c r="D5" s="6"/>
      <c r="E5" s="6"/>
      <c r="F5" s="6"/>
    </row>
    <row r="6" spans="1:6" ht="12.75">
      <c r="A6" s="8" t="s">
        <v>173</v>
      </c>
      <c r="B6" s="7"/>
      <c r="C6" s="7"/>
      <c r="D6" s="7"/>
      <c r="E6" s="7"/>
      <c r="F6" s="7"/>
    </row>
    <row r="7" spans="1:7" ht="12.75">
      <c r="A7" s="9" t="s">
        <v>202</v>
      </c>
      <c r="B7" s="19"/>
      <c r="C7" s="19"/>
      <c r="D7" s="19"/>
      <c r="E7" s="19"/>
      <c r="F7" s="19"/>
      <c r="G7" s="11"/>
    </row>
    <row r="8" spans="1:6" ht="9" customHeight="1">
      <c r="A8" s="6"/>
      <c r="B8" s="6"/>
      <c r="C8" s="6"/>
      <c r="D8" s="6"/>
      <c r="E8" s="12"/>
      <c r="F8" s="6"/>
    </row>
    <row r="9" spans="1:31" ht="15" customHeight="1">
      <c r="A9" s="155" t="s">
        <v>4</v>
      </c>
      <c r="B9" s="155" t="s">
        <v>5</v>
      </c>
      <c r="C9" s="155"/>
      <c r="D9" s="155" t="s">
        <v>6</v>
      </c>
      <c r="E9" s="155" t="s">
        <v>23</v>
      </c>
      <c r="F9" s="155" t="s">
        <v>7</v>
      </c>
      <c r="G9" s="155" t="s">
        <v>22</v>
      </c>
      <c r="H9" s="80"/>
      <c r="I9" s="155" t="s">
        <v>5</v>
      </c>
      <c r="J9" s="155"/>
      <c r="K9" s="155" t="s">
        <v>6</v>
      </c>
      <c r="L9" s="155" t="s">
        <v>23</v>
      </c>
      <c r="M9" s="155" t="s">
        <v>7</v>
      </c>
      <c r="N9" s="80"/>
      <c r="O9" s="155" t="s">
        <v>5</v>
      </c>
      <c r="P9" s="155"/>
      <c r="Q9" s="155" t="s">
        <v>6</v>
      </c>
      <c r="R9" s="155" t="s">
        <v>23</v>
      </c>
      <c r="S9" s="155" t="s">
        <v>7</v>
      </c>
      <c r="T9" s="80"/>
      <c r="U9" s="155" t="s">
        <v>5</v>
      </c>
      <c r="V9" s="155"/>
      <c r="W9" s="155" t="s">
        <v>6</v>
      </c>
      <c r="X9" s="155" t="s">
        <v>23</v>
      </c>
      <c r="Y9" s="155" t="s">
        <v>7</v>
      </c>
      <c r="Z9" s="80"/>
      <c r="AA9" s="155" t="s">
        <v>5</v>
      </c>
      <c r="AB9" s="155"/>
      <c r="AC9" s="155" t="s">
        <v>6</v>
      </c>
      <c r="AD9" s="155" t="s">
        <v>23</v>
      </c>
      <c r="AE9" s="155" t="s">
        <v>7</v>
      </c>
    </row>
    <row r="10" spans="1:31" ht="38.25" customHeight="1">
      <c r="A10" s="155"/>
      <c r="B10" s="2" t="s">
        <v>174</v>
      </c>
      <c r="C10" s="2" t="s">
        <v>152</v>
      </c>
      <c r="D10" s="155"/>
      <c r="E10" s="155"/>
      <c r="F10" s="155"/>
      <c r="G10" s="155"/>
      <c r="H10" s="80"/>
      <c r="I10" s="2" t="s">
        <v>179</v>
      </c>
      <c r="J10" s="2" t="s">
        <v>153</v>
      </c>
      <c r="K10" s="155"/>
      <c r="L10" s="155"/>
      <c r="M10" s="155"/>
      <c r="N10" s="80"/>
      <c r="O10" s="2" t="s">
        <v>176</v>
      </c>
      <c r="P10" s="2" t="s">
        <v>154</v>
      </c>
      <c r="Q10" s="155"/>
      <c r="R10" s="155"/>
      <c r="S10" s="155"/>
      <c r="T10" s="80"/>
      <c r="U10" s="2" t="s">
        <v>177</v>
      </c>
      <c r="V10" s="2" t="s">
        <v>155</v>
      </c>
      <c r="W10" s="155"/>
      <c r="X10" s="155"/>
      <c r="Y10" s="155"/>
      <c r="Z10" s="80"/>
      <c r="AA10" s="2" t="s">
        <v>178</v>
      </c>
      <c r="AB10" s="2" t="s">
        <v>159</v>
      </c>
      <c r="AC10" s="155"/>
      <c r="AD10" s="155"/>
      <c r="AE10" s="155"/>
    </row>
    <row r="11" spans="1:3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81"/>
      <c r="I11" s="4">
        <v>2</v>
      </c>
      <c r="J11" s="4">
        <v>3</v>
      </c>
      <c r="K11" s="4">
        <v>4</v>
      </c>
      <c r="L11" s="4">
        <v>5</v>
      </c>
      <c r="M11" s="4">
        <v>6</v>
      </c>
      <c r="N11" s="81"/>
      <c r="O11" s="4">
        <v>2</v>
      </c>
      <c r="P11" s="4">
        <v>3</v>
      </c>
      <c r="Q11" s="4">
        <v>4</v>
      </c>
      <c r="R11" s="4">
        <v>5</v>
      </c>
      <c r="S11" s="4">
        <v>6</v>
      </c>
      <c r="T11" s="81"/>
      <c r="U11" s="4">
        <v>2</v>
      </c>
      <c r="V11" s="4">
        <v>3</v>
      </c>
      <c r="W11" s="4">
        <v>4</v>
      </c>
      <c r="X11" s="4">
        <v>5</v>
      </c>
      <c r="Y11" s="4">
        <v>6</v>
      </c>
      <c r="Z11" s="81"/>
      <c r="AA11" s="4">
        <v>2</v>
      </c>
      <c r="AB11" s="4">
        <v>3</v>
      </c>
      <c r="AC11" s="4">
        <v>4</v>
      </c>
      <c r="AD11" s="4">
        <v>5</v>
      </c>
      <c r="AE11" s="4">
        <v>6</v>
      </c>
    </row>
    <row r="12" spans="1:31" ht="39" customHeight="1">
      <c r="A12" s="13" t="s">
        <v>47</v>
      </c>
      <c r="B12" s="10">
        <v>1</v>
      </c>
      <c r="C12" s="10">
        <v>1</v>
      </c>
      <c r="D12" s="20">
        <f>B12/C12*100</f>
        <v>100</v>
      </c>
      <c r="E12" s="10" t="s">
        <v>0</v>
      </c>
      <c r="F12" s="10">
        <v>2</v>
      </c>
      <c r="G12" s="87"/>
      <c r="H12" s="80"/>
      <c r="I12" s="10">
        <v>1</v>
      </c>
      <c r="J12" s="96">
        <v>1</v>
      </c>
      <c r="K12" s="97">
        <f>I12/J12*100</f>
        <v>100</v>
      </c>
      <c r="L12" s="96" t="s">
        <v>0</v>
      </c>
      <c r="M12" s="101">
        <f>IF(K12&lt;80,3,IF(K12&gt;=80,IF(K12&lt;120,2,1)))</f>
        <v>2</v>
      </c>
      <c r="N12" s="80"/>
      <c r="O12" s="10">
        <v>1</v>
      </c>
      <c r="P12" s="96">
        <v>1</v>
      </c>
      <c r="Q12" s="97">
        <f>O12/P12*100</f>
        <v>100</v>
      </c>
      <c r="R12" s="96" t="s">
        <v>0</v>
      </c>
      <c r="S12" s="101">
        <f>IF(Q12&lt;80,3,IF(Q12&gt;=80,IF(Q12&lt;120,2,1)))</f>
        <v>2</v>
      </c>
      <c r="T12" s="80"/>
      <c r="U12" s="10">
        <v>1</v>
      </c>
      <c r="V12" s="96">
        <v>1</v>
      </c>
      <c r="W12" s="97">
        <f>U12/V12*100</f>
        <v>100</v>
      </c>
      <c r="X12" s="96" t="s">
        <v>0</v>
      </c>
      <c r="Y12" s="101">
        <f>IF(W12&lt;80,3,IF(W12&gt;=80,IF(W12&lt;120,2,1)))</f>
        <v>2</v>
      </c>
      <c r="Z12" s="80"/>
      <c r="AA12" s="10">
        <v>1</v>
      </c>
      <c r="AB12" s="96">
        <v>1</v>
      </c>
      <c r="AC12" s="97">
        <f>AA12/AB12*100</f>
        <v>100</v>
      </c>
      <c r="AD12" s="96" t="s">
        <v>0</v>
      </c>
      <c r="AE12" s="101">
        <f>IF(AC12&lt;80,3,IF(AC12&gt;=80,IF(AC12&lt;120,2,1)))</f>
        <v>2</v>
      </c>
    </row>
    <row r="13" spans="1:31" ht="33" customHeight="1">
      <c r="A13" s="13" t="s">
        <v>48</v>
      </c>
      <c r="B13" s="10">
        <v>0</v>
      </c>
      <c r="C13" s="10">
        <v>0</v>
      </c>
      <c r="D13" s="10">
        <v>100</v>
      </c>
      <c r="E13" s="10" t="s">
        <v>1</v>
      </c>
      <c r="F13" s="79">
        <f>(F15+F16+F17+F18+F19+F20)/6</f>
        <v>2</v>
      </c>
      <c r="G13" s="21" t="s">
        <v>81</v>
      </c>
      <c r="H13" s="80"/>
      <c r="I13" s="10" t="s">
        <v>9</v>
      </c>
      <c r="J13" s="96" t="s">
        <v>9</v>
      </c>
      <c r="K13" s="10">
        <v>100</v>
      </c>
      <c r="L13" s="96" t="s">
        <v>1</v>
      </c>
      <c r="M13" s="98">
        <f>(M15+M16+M17+M18+M19+M20)/6</f>
        <v>2</v>
      </c>
      <c r="N13" s="80"/>
      <c r="O13" s="10" t="s">
        <v>9</v>
      </c>
      <c r="P13" s="96" t="s">
        <v>9</v>
      </c>
      <c r="Q13" s="10">
        <v>100</v>
      </c>
      <c r="R13" s="96" t="s">
        <v>1</v>
      </c>
      <c r="S13" s="98">
        <f>(S15+S16+S17+S18+S19+S20)/6</f>
        <v>2</v>
      </c>
      <c r="T13" s="80"/>
      <c r="U13" s="10" t="s">
        <v>9</v>
      </c>
      <c r="V13" s="96" t="s">
        <v>9</v>
      </c>
      <c r="W13" s="10">
        <v>100</v>
      </c>
      <c r="X13" s="96" t="s">
        <v>1</v>
      </c>
      <c r="Y13" s="98">
        <f>(Y15+Y16+Y17+Y18+Y19+Y20)/6</f>
        <v>2</v>
      </c>
      <c r="Z13" s="80"/>
      <c r="AA13" s="10" t="s">
        <v>9</v>
      </c>
      <c r="AB13" s="96" t="s">
        <v>9</v>
      </c>
      <c r="AC13" s="10">
        <v>100</v>
      </c>
      <c r="AD13" s="96" t="s">
        <v>1</v>
      </c>
      <c r="AE13" s="98">
        <f>(AE15+AE16+AE17+AE18+AE19+AE20)/6</f>
        <v>2</v>
      </c>
    </row>
    <row r="14" spans="1:31" ht="12.75">
      <c r="A14" s="13" t="s">
        <v>16</v>
      </c>
      <c r="B14" s="10"/>
      <c r="C14" s="10"/>
      <c r="D14" s="10"/>
      <c r="E14" s="10"/>
      <c r="F14" s="10"/>
      <c r="G14" s="87"/>
      <c r="H14" s="80"/>
      <c r="I14" s="10"/>
      <c r="J14" s="96"/>
      <c r="K14" s="10">
        <v>100</v>
      </c>
      <c r="L14" s="96"/>
      <c r="M14" s="96"/>
      <c r="N14" s="80"/>
      <c r="O14" s="10"/>
      <c r="P14" s="96"/>
      <c r="Q14" s="10">
        <v>100</v>
      </c>
      <c r="R14" s="96"/>
      <c r="S14" s="96"/>
      <c r="T14" s="80"/>
      <c r="U14" s="10"/>
      <c r="V14" s="96"/>
      <c r="W14" s="10">
        <v>100</v>
      </c>
      <c r="X14" s="96"/>
      <c r="Y14" s="96"/>
      <c r="Z14" s="80"/>
      <c r="AA14" s="10"/>
      <c r="AB14" s="96"/>
      <c r="AC14" s="10">
        <v>100</v>
      </c>
      <c r="AD14" s="96"/>
      <c r="AE14" s="96"/>
    </row>
    <row r="15" spans="1:31" ht="36.75" customHeight="1">
      <c r="A15" s="13" t="s">
        <v>65</v>
      </c>
      <c r="B15" s="10">
        <v>0</v>
      </c>
      <c r="C15" s="10">
        <v>0</v>
      </c>
      <c r="D15" s="109">
        <v>100</v>
      </c>
      <c r="E15" s="10" t="s">
        <v>1</v>
      </c>
      <c r="F15" s="82">
        <v>2</v>
      </c>
      <c r="G15" s="87"/>
      <c r="H15" s="80"/>
      <c r="I15" s="10">
        <v>0</v>
      </c>
      <c r="J15" s="10">
        <v>0</v>
      </c>
      <c r="K15" s="10">
        <v>100</v>
      </c>
      <c r="L15" s="96" t="s">
        <v>1</v>
      </c>
      <c r="M15" s="101">
        <v>2</v>
      </c>
      <c r="N15" s="80"/>
      <c r="O15" s="10">
        <v>0</v>
      </c>
      <c r="P15" s="10">
        <v>0</v>
      </c>
      <c r="Q15" s="10">
        <v>100</v>
      </c>
      <c r="R15" s="96" t="s">
        <v>1</v>
      </c>
      <c r="S15" s="101">
        <f>IF(Q15&lt;80,1,IF(Q15&gt;=80,IF(Q15&lt;120,2,3)))</f>
        <v>2</v>
      </c>
      <c r="T15" s="80"/>
      <c r="U15" s="10">
        <v>0</v>
      </c>
      <c r="V15" s="10">
        <v>0</v>
      </c>
      <c r="W15" s="10">
        <v>100</v>
      </c>
      <c r="X15" s="96" t="s">
        <v>1</v>
      </c>
      <c r="Y15" s="101">
        <f>IF(W15&lt;80,1,IF(W15&gt;=80,IF(W15&lt;120,2,3)))</f>
        <v>2</v>
      </c>
      <c r="Z15" s="80"/>
      <c r="AA15" s="10">
        <v>0</v>
      </c>
      <c r="AB15" s="10">
        <v>0</v>
      </c>
      <c r="AC15" s="10">
        <v>100</v>
      </c>
      <c r="AD15" s="96" t="s">
        <v>1</v>
      </c>
      <c r="AE15" s="101">
        <f>IF(AC15&lt;80,1,IF(AC15&gt;=80,IF(AC15&lt;120,2,3)))</f>
        <v>2</v>
      </c>
    </row>
    <row r="16" spans="1:31" ht="48">
      <c r="A16" s="13" t="s">
        <v>66</v>
      </c>
      <c r="B16" s="10">
        <v>0</v>
      </c>
      <c r="C16" s="10">
        <v>0</v>
      </c>
      <c r="D16" s="109">
        <v>100</v>
      </c>
      <c r="E16" s="10" t="s">
        <v>0</v>
      </c>
      <c r="F16" s="82">
        <v>2</v>
      </c>
      <c r="G16" s="87"/>
      <c r="H16" s="80"/>
      <c r="I16" s="10">
        <v>0</v>
      </c>
      <c r="J16" s="10">
        <v>0</v>
      </c>
      <c r="K16" s="10">
        <v>100</v>
      </c>
      <c r="L16" s="96" t="s">
        <v>0</v>
      </c>
      <c r="M16" s="101">
        <v>2</v>
      </c>
      <c r="N16" s="80"/>
      <c r="O16" s="10">
        <v>0</v>
      </c>
      <c r="P16" s="10">
        <v>0</v>
      </c>
      <c r="Q16" s="10">
        <v>100</v>
      </c>
      <c r="R16" s="96" t="s">
        <v>0</v>
      </c>
      <c r="S16" s="101">
        <f>IF(Q16&lt;80,3,IF(Q16&gt;=80,IF(Q16&lt;120,2,1)))</f>
        <v>2</v>
      </c>
      <c r="T16" s="80"/>
      <c r="U16" s="10">
        <v>0</v>
      </c>
      <c r="V16" s="10">
        <v>0</v>
      </c>
      <c r="W16" s="10">
        <v>100</v>
      </c>
      <c r="X16" s="96" t="s">
        <v>0</v>
      </c>
      <c r="Y16" s="101">
        <f>IF(W16&lt;80,3,IF(W16&gt;=80,IF(W16&lt;120,2,1)))</f>
        <v>2</v>
      </c>
      <c r="Z16" s="80"/>
      <c r="AA16" s="10">
        <v>0</v>
      </c>
      <c r="AB16" s="10">
        <v>0</v>
      </c>
      <c r="AC16" s="10">
        <v>100</v>
      </c>
      <c r="AD16" s="96" t="s">
        <v>0</v>
      </c>
      <c r="AE16" s="101">
        <f>IF(AC16&lt;80,3,IF(AC16&gt;=80,IF(AC16&lt;120,2,1)))</f>
        <v>2</v>
      </c>
    </row>
    <row r="17" spans="1:31" ht="60">
      <c r="A17" s="13" t="s">
        <v>67</v>
      </c>
      <c r="B17" s="10">
        <v>0</v>
      </c>
      <c r="C17" s="10">
        <v>0</v>
      </c>
      <c r="D17" s="109">
        <v>100</v>
      </c>
      <c r="E17" s="10" t="s">
        <v>1</v>
      </c>
      <c r="F17" s="82">
        <v>2</v>
      </c>
      <c r="G17" s="87"/>
      <c r="H17" s="80"/>
      <c r="I17" s="10">
        <v>0</v>
      </c>
      <c r="J17" s="10">
        <v>0</v>
      </c>
      <c r="K17" s="10">
        <v>100</v>
      </c>
      <c r="L17" s="96" t="s">
        <v>1</v>
      </c>
      <c r="M17" s="101">
        <v>2</v>
      </c>
      <c r="N17" s="80"/>
      <c r="O17" s="10">
        <v>0</v>
      </c>
      <c r="P17" s="10">
        <v>0</v>
      </c>
      <c r="Q17" s="10">
        <v>100</v>
      </c>
      <c r="R17" s="96" t="s">
        <v>1</v>
      </c>
      <c r="S17" s="101">
        <f>IF(Q17&lt;80,1,IF(Q17&gt;=80,IF(Q17&lt;120,2,3)))</f>
        <v>2</v>
      </c>
      <c r="T17" s="80"/>
      <c r="U17" s="10">
        <v>0</v>
      </c>
      <c r="V17" s="10">
        <v>0</v>
      </c>
      <c r="W17" s="10">
        <v>100</v>
      </c>
      <c r="X17" s="96" t="s">
        <v>1</v>
      </c>
      <c r="Y17" s="101">
        <f>IF(W17&lt;80,1,IF(W17&gt;=80,IF(W17&lt;120,2,3)))</f>
        <v>2</v>
      </c>
      <c r="Z17" s="80"/>
      <c r="AA17" s="10">
        <v>0</v>
      </c>
      <c r="AB17" s="10">
        <v>0</v>
      </c>
      <c r="AC17" s="10">
        <v>100</v>
      </c>
      <c r="AD17" s="96" t="s">
        <v>1</v>
      </c>
      <c r="AE17" s="101">
        <f>IF(AC17&lt;80,1,IF(AC17&gt;=80,IF(AC17&lt;120,2,3)))</f>
        <v>2</v>
      </c>
    </row>
    <row r="18" spans="1:31" ht="48.75" customHeight="1">
      <c r="A18" s="13" t="s">
        <v>68</v>
      </c>
      <c r="B18" s="10">
        <v>0</v>
      </c>
      <c r="C18" s="10">
        <v>0</v>
      </c>
      <c r="D18" s="109">
        <v>100</v>
      </c>
      <c r="E18" s="10" t="s">
        <v>1</v>
      </c>
      <c r="F18" s="82">
        <v>2</v>
      </c>
      <c r="G18" s="87"/>
      <c r="H18" s="80"/>
      <c r="I18" s="10">
        <v>0</v>
      </c>
      <c r="J18" s="10">
        <v>0</v>
      </c>
      <c r="K18" s="10">
        <v>100</v>
      </c>
      <c r="L18" s="96" t="s">
        <v>1</v>
      </c>
      <c r="M18" s="101">
        <v>2</v>
      </c>
      <c r="N18" s="80"/>
      <c r="O18" s="10">
        <v>0</v>
      </c>
      <c r="P18" s="10">
        <v>0</v>
      </c>
      <c r="Q18" s="10">
        <v>100</v>
      </c>
      <c r="R18" s="96" t="s">
        <v>1</v>
      </c>
      <c r="S18" s="101">
        <f>IF(Q18&lt;80,1,IF(Q18&gt;=80,IF(Q18&lt;120,2,3)))</f>
        <v>2</v>
      </c>
      <c r="T18" s="80"/>
      <c r="U18" s="10">
        <v>0</v>
      </c>
      <c r="V18" s="10">
        <v>0</v>
      </c>
      <c r="W18" s="10">
        <v>100</v>
      </c>
      <c r="X18" s="96" t="s">
        <v>1</v>
      </c>
      <c r="Y18" s="101">
        <f>IF(W18&lt;80,1,IF(W18&gt;=80,IF(W18&lt;120,2,3)))</f>
        <v>2</v>
      </c>
      <c r="Z18" s="80"/>
      <c r="AA18" s="10">
        <v>0</v>
      </c>
      <c r="AB18" s="10">
        <v>0</v>
      </c>
      <c r="AC18" s="10">
        <v>100</v>
      </c>
      <c r="AD18" s="96" t="s">
        <v>1</v>
      </c>
      <c r="AE18" s="101">
        <f>IF(AC18&lt;80,1,IF(AC18&gt;=80,IF(AC18&lt;120,2,3)))</f>
        <v>2</v>
      </c>
    </row>
    <row r="19" spans="1:31" ht="36" customHeight="1">
      <c r="A19" s="13" t="s">
        <v>69</v>
      </c>
      <c r="B19" s="10">
        <v>0</v>
      </c>
      <c r="C19" s="10">
        <v>0</v>
      </c>
      <c r="D19" s="109">
        <v>100</v>
      </c>
      <c r="E19" s="10" t="s">
        <v>0</v>
      </c>
      <c r="F19" s="109">
        <v>2</v>
      </c>
      <c r="G19" s="87"/>
      <c r="H19" s="80"/>
      <c r="I19" s="10">
        <v>0</v>
      </c>
      <c r="J19" s="10">
        <v>0</v>
      </c>
      <c r="K19" s="10">
        <v>100</v>
      </c>
      <c r="L19" s="96" t="s">
        <v>0</v>
      </c>
      <c r="M19" s="89">
        <v>2</v>
      </c>
      <c r="N19" s="80"/>
      <c r="O19" s="10">
        <v>0</v>
      </c>
      <c r="P19" s="10">
        <v>0</v>
      </c>
      <c r="Q19" s="10">
        <v>100</v>
      </c>
      <c r="R19" s="96" t="s">
        <v>0</v>
      </c>
      <c r="S19" s="101">
        <f>IF(Q19&lt;80,3,IF(Q19&gt;=80,IF(Q19&lt;120,2,1)))</f>
        <v>2</v>
      </c>
      <c r="T19" s="80"/>
      <c r="U19" s="10">
        <v>0</v>
      </c>
      <c r="V19" s="10">
        <v>0</v>
      </c>
      <c r="W19" s="10">
        <v>100</v>
      </c>
      <c r="X19" s="96" t="s">
        <v>0</v>
      </c>
      <c r="Y19" s="101">
        <f>IF(W19&lt;80,3,IF(W19&gt;=80,IF(W19&lt;120,2,1)))</f>
        <v>2</v>
      </c>
      <c r="Z19" s="80"/>
      <c r="AA19" s="10">
        <v>0</v>
      </c>
      <c r="AB19" s="10">
        <v>0</v>
      </c>
      <c r="AC19" s="10">
        <v>100</v>
      </c>
      <c r="AD19" s="96" t="s">
        <v>0</v>
      </c>
      <c r="AE19" s="101">
        <f>IF(AC19&lt;80,3,IF(AC19&gt;=80,IF(AC19&lt;120,2,1)))</f>
        <v>2</v>
      </c>
    </row>
    <row r="20" spans="1:31" ht="23.25" customHeight="1">
      <c r="A20" s="13" t="s">
        <v>70</v>
      </c>
      <c r="B20" s="10">
        <v>3</v>
      </c>
      <c r="C20" s="10">
        <v>3</v>
      </c>
      <c r="D20" s="20">
        <f>B20/C20*100</f>
        <v>100</v>
      </c>
      <c r="E20" s="10" t="s">
        <v>0</v>
      </c>
      <c r="F20" s="82">
        <v>2</v>
      </c>
      <c r="G20" s="87"/>
      <c r="H20" s="80"/>
      <c r="I20" s="10">
        <v>3</v>
      </c>
      <c r="J20" s="100">
        <v>3</v>
      </c>
      <c r="K20" s="98">
        <f>I20/J20*100</f>
        <v>100</v>
      </c>
      <c r="L20" s="96" t="s">
        <v>0</v>
      </c>
      <c r="M20" s="101">
        <v>2</v>
      </c>
      <c r="N20" s="80"/>
      <c r="O20" s="10">
        <v>3</v>
      </c>
      <c r="P20" s="100">
        <v>3</v>
      </c>
      <c r="Q20" s="98">
        <f>O20/P20*100</f>
        <v>100</v>
      </c>
      <c r="R20" s="96" t="s">
        <v>0</v>
      </c>
      <c r="S20" s="101">
        <f>IF(Q20&lt;80,3,IF(Q20&gt;=80,IF(Q20&lt;120,2,1)))</f>
        <v>2</v>
      </c>
      <c r="T20" s="80"/>
      <c r="U20" s="10">
        <v>0</v>
      </c>
      <c r="V20" s="100">
        <v>0</v>
      </c>
      <c r="W20" s="98">
        <v>100</v>
      </c>
      <c r="X20" s="96" t="s">
        <v>0</v>
      </c>
      <c r="Y20" s="101">
        <f>IF(W20&lt;80,3,IF(W20&gt;=80,IF(W20&lt;120,2,1)))</f>
        <v>2</v>
      </c>
      <c r="Z20" s="80"/>
      <c r="AA20" s="10">
        <v>0</v>
      </c>
      <c r="AB20" s="100">
        <v>0</v>
      </c>
      <c r="AC20" s="98">
        <v>100</v>
      </c>
      <c r="AD20" s="96" t="s">
        <v>0</v>
      </c>
      <c r="AE20" s="101">
        <f>IF(AC20&lt;80,3,IF(AC20&gt;=80,IF(AC20&lt;120,2,1)))</f>
        <v>2</v>
      </c>
    </row>
    <row r="21" spans="1:31" ht="22.5">
      <c r="A21" s="13" t="s">
        <v>49</v>
      </c>
      <c r="B21" s="10" t="s">
        <v>9</v>
      </c>
      <c r="C21" s="10" t="s">
        <v>9</v>
      </c>
      <c r="D21" s="10" t="s">
        <v>9</v>
      </c>
      <c r="E21" s="10" t="s">
        <v>9</v>
      </c>
      <c r="F21" s="79">
        <f>(F23+F24)/2</f>
        <v>2</v>
      </c>
      <c r="G21" s="21" t="s">
        <v>82</v>
      </c>
      <c r="H21" s="80"/>
      <c r="I21" s="10" t="s">
        <v>9</v>
      </c>
      <c r="J21" s="96" t="s">
        <v>9</v>
      </c>
      <c r="K21" s="96" t="s">
        <v>9</v>
      </c>
      <c r="L21" s="96" t="s">
        <v>9</v>
      </c>
      <c r="M21" s="98">
        <f>(M23+M24)/2</f>
        <v>2</v>
      </c>
      <c r="N21" s="80"/>
      <c r="O21" s="10" t="s">
        <v>9</v>
      </c>
      <c r="P21" s="96" t="s">
        <v>9</v>
      </c>
      <c r="Q21" s="96" t="s">
        <v>9</v>
      </c>
      <c r="R21" s="96" t="s">
        <v>9</v>
      </c>
      <c r="S21" s="98">
        <f>(S23+S24)/2</f>
        <v>2</v>
      </c>
      <c r="T21" s="80"/>
      <c r="U21" s="10" t="s">
        <v>9</v>
      </c>
      <c r="V21" s="96" t="s">
        <v>9</v>
      </c>
      <c r="W21" s="96" t="s">
        <v>9</v>
      </c>
      <c r="X21" s="96" t="s">
        <v>9</v>
      </c>
      <c r="Y21" s="98">
        <f>(Y23+Y24)/2</f>
        <v>2</v>
      </c>
      <c r="Z21" s="80"/>
      <c r="AA21" s="10" t="s">
        <v>9</v>
      </c>
      <c r="AB21" s="96" t="s">
        <v>9</v>
      </c>
      <c r="AC21" s="96" t="s">
        <v>9</v>
      </c>
      <c r="AD21" s="96" t="s">
        <v>9</v>
      </c>
      <c r="AE21" s="98">
        <f>(AE23+AE24)/2</f>
        <v>2</v>
      </c>
    </row>
    <row r="22" spans="1:31" ht="12.75">
      <c r="A22" s="13" t="s">
        <v>16</v>
      </c>
      <c r="B22" s="10"/>
      <c r="C22" s="10"/>
      <c r="D22" s="10"/>
      <c r="E22" s="10"/>
      <c r="F22" s="10"/>
      <c r="G22" s="87"/>
      <c r="H22" s="80"/>
      <c r="I22" s="10"/>
      <c r="J22" s="96"/>
      <c r="K22" s="96"/>
      <c r="L22" s="96"/>
      <c r="M22" s="96"/>
      <c r="N22" s="80"/>
      <c r="O22" s="10"/>
      <c r="P22" s="96"/>
      <c r="Q22" s="96"/>
      <c r="R22" s="96"/>
      <c r="S22" s="96"/>
      <c r="T22" s="80"/>
      <c r="U22" s="10"/>
      <c r="V22" s="96"/>
      <c r="W22" s="96"/>
      <c r="X22" s="96"/>
      <c r="Y22" s="96"/>
      <c r="Z22" s="80"/>
      <c r="AA22" s="10"/>
      <c r="AB22" s="96"/>
      <c r="AC22" s="96"/>
      <c r="AD22" s="96"/>
      <c r="AE22" s="96"/>
    </row>
    <row r="23" spans="1:31" ht="24">
      <c r="A23" s="13" t="s">
        <v>71</v>
      </c>
      <c r="B23" s="10">
        <v>7</v>
      </c>
      <c r="C23" s="10">
        <v>7</v>
      </c>
      <c r="D23" s="20">
        <f>B23/C23*100</f>
        <v>100</v>
      </c>
      <c r="E23" s="10" t="s">
        <v>1</v>
      </c>
      <c r="F23" s="82">
        <v>2</v>
      </c>
      <c r="G23" s="87"/>
      <c r="H23" s="80"/>
      <c r="I23" s="10">
        <v>7</v>
      </c>
      <c r="J23" s="100">
        <v>7</v>
      </c>
      <c r="K23" s="98">
        <f>I23/J23*100</f>
        <v>100</v>
      </c>
      <c r="L23" s="96" t="s">
        <v>1</v>
      </c>
      <c r="M23" s="101">
        <v>2</v>
      </c>
      <c r="N23" s="80"/>
      <c r="O23" s="10">
        <v>7</v>
      </c>
      <c r="P23" s="100">
        <v>7</v>
      </c>
      <c r="Q23" s="98">
        <f>O23/P23*100</f>
        <v>100</v>
      </c>
      <c r="R23" s="96" t="s">
        <v>1</v>
      </c>
      <c r="S23" s="101">
        <f>IF(Q23&lt;80,1,IF(Q23&gt;=80,IF(Q23&lt;120,2,3)))</f>
        <v>2</v>
      </c>
      <c r="T23" s="80"/>
      <c r="U23" s="10">
        <v>7</v>
      </c>
      <c r="V23" s="100">
        <v>7</v>
      </c>
      <c r="W23" s="98">
        <f>U23/V23*100</f>
        <v>100</v>
      </c>
      <c r="X23" s="96" t="s">
        <v>1</v>
      </c>
      <c r="Y23" s="101">
        <f>IF(W23&lt;80,1,IF(W23&gt;=80,IF(W23&lt;120,2,3)))</f>
        <v>2</v>
      </c>
      <c r="Z23" s="80"/>
      <c r="AA23" s="10">
        <v>7</v>
      </c>
      <c r="AB23" s="100">
        <v>7</v>
      </c>
      <c r="AC23" s="98">
        <f>AA23/AB23*100</f>
        <v>100</v>
      </c>
      <c r="AD23" s="96" t="s">
        <v>1</v>
      </c>
      <c r="AE23" s="101">
        <f>IF(AC23&lt;80,1,IF(AC23&gt;=80,IF(AC23&lt;120,2,3)))</f>
        <v>2</v>
      </c>
    </row>
    <row r="24" spans="1:31" ht="38.25" customHeight="1">
      <c r="A24" s="13" t="s">
        <v>72</v>
      </c>
      <c r="B24" s="10">
        <v>0</v>
      </c>
      <c r="C24" s="10">
        <v>0</v>
      </c>
      <c r="D24" s="10">
        <v>100</v>
      </c>
      <c r="E24" s="10" t="s">
        <v>0</v>
      </c>
      <c r="F24" s="82">
        <v>2</v>
      </c>
      <c r="G24" s="87"/>
      <c r="H24" s="80"/>
      <c r="I24" s="10">
        <v>0</v>
      </c>
      <c r="J24" s="10">
        <v>0</v>
      </c>
      <c r="K24" s="10">
        <v>100</v>
      </c>
      <c r="L24" s="96" t="s">
        <v>0</v>
      </c>
      <c r="M24" s="101">
        <v>2</v>
      </c>
      <c r="N24" s="80"/>
      <c r="O24" s="10">
        <v>0</v>
      </c>
      <c r="P24" s="10">
        <v>0</v>
      </c>
      <c r="Q24" s="10">
        <v>100</v>
      </c>
      <c r="R24" s="96" t="s">
        <v>0</v>
      </c>
      <c r="S24" s="101">
        <f>IF(Q24&lt;80,3,IF(Q24&gt;=80,IF(Q24&lt;120,2,1)))</f>
        <v>2</v>
      </c>
      <c r="T24" s="80"/>
      <c r="U24" s="10">
        <v>0</v>
      </c>
      <c r="V24" s="10">
        <v>0</v>
      </c>
      <c r="W24" s="10">
        <v>100</v>
      </c>
      <c r="X24" s="96" t="s">
        <v>0</v>
      </c>
      <c r="Y24" s="101">
        <f>IF(W24&lt;80,3,IF(W24&gt;=80,IF(W24&lt;120,2,1)))</f>
        <v>2</v>
      </c>
      <c r="Z24" s="80"/>
      <c r="AA24" s="10">
        <v>0</v>
      </c>
      <c r="AB24" s="10">
        <v>0</v>
      </c>
      <c r="AC24" s="10">
        <v>100</v>
      </c>
      <c r="AD24" s="96" t="s">
        <v>0</v>
      </c>
      <c r="AE24" s="101">
        <f>IF(AC24&lt;80,3,IF(AC24&gt;=80,IF(AC24&lt;120,2,1)))</f>
        <v>2</v>
      </c>
    </row>
    <row r="25" spans="1:31" ht="12.75">
      <c r="A25" s="13" t="s">
        <v>50</v>
      </c>
      <c r="B25" s="10">
        <v>0</v>
      </c>
      <c r="C25" s="10">
        <v>0</v>
      </c>
      <c r="D25" s="10">
        <v>100</v>
      </c>
      <c r="E25" s="10" t="s">
        <v>0</v>
      </c>
      <c r="F25" s="10">
        <v>2</v>
      </c>
      <c r="G25" s="87"/>
      <c r="H25" s="80"/>
      <c r="I25" s="10">
        <v>0</v>
      </c>
      <c r="J25" s="10">
        <v>0</v>
      </c>
      <c r="K25" s="10">
        <v>100</v>
      </c>
      <c r="L25" s="96" t="s">
        <v>0</v>
      </c>
      <c r="M25" s="96">
        <v>2</v>
      </c>
      <c r="N25" s="80"/>
      <c r="O25" s="10">
        <v>0</v>
      </c>
      <c r="P25" s="10">
        <v>0</v>
      </c>
      <c r="Q25" s="10">
        <v>100</v>
      </c>
      <c r="R25" s="96" t="s">
        <v>0</v>
      </c>
      <c r="S25" s="101">
        <f>IF(Q25&lt;80,3,IF(Q25&gt;=80,IF(Q25&lt;120,2,1)))</f>
        <v>2</v>
      </c>
      <c r="T25" s="80"/>
      <c r="U25" s="10">
        <v>0</v>
      </c>
      <c r="V25" s="10">
        <v>0</v>
      </c>
      <c r="W25" s="10">
        <v>100</v>
      </c>
      <c r="X25" s="96" t="s">
        <v>0</v>
      </c>
      <c r="Y25" s="101">
        <f>IF(W25&lt;80,3,IF(W25&gt;=80,IF(W25&lt;120,2,1)))</f>
        <v>2</v>
      </c>
      <c r="Z25" s="80"/>
      <c r="AA25" s="10">
        <v>0</v>
      </c>
      <c r="AB25" s="10">
        <v>0</v>
      </c>
      <c r="AC25" s="10">
        <v>100</v>
      </c>
      <c r="AD25" s="96" t="s">
        <v>0</v>
      </c>
      <c r="AE25" s="101">
        <f>IF(AC25&lt;80,3,IF(AC25&gt;=80,IF(AC25&lt;120,2,1)))</f>
        <v>2</v>
      </c>
    </row>
    <row r="26" spans="1:31" ht="15" customHeight="1">
      <c r="A26" s="13" t="s">
        <v>51</v>
      </c>
      <c r="B26" s="10">
        <v>0</v>
      </c>
      <c r="C26" s="10">
        <v>0</v>
      </c>
      <c r="D26" s="10">
        <v>100</v>
      </c>
      <c r="E26" s="10" t="s">
        <v>0</v>
      </c>
      <c r="F26" s="10">
        <v>2</v>
      </c>
      <c r="G26" s="87"/>
      <c r="H26" s="80"/>
      <c r="I26" s="10">
        <v>0</v>
      </c>
      <c r="J26" s="10">
        <v>0</v>
      </c>
      <c r="K26" s="10">
        <v>100</v>
      </c>
      <c r="L26" s="96" t="s">
        <v>0</v>
      </c>
      <c r="M26" s="96">
        <v>2</v>
      </c>
      <c r="N26" s="80"/>
      <c r="O26" s="10">
        <v>0</v>
      </c>
      <c r="P26" s="10">
        <v>0</v>
      </c>
      <c r="Q26" s="10">
        <v>100</v>
      </c>
      <c r="R26" s="96" t="s">
        <v>0</v>
      </c>
      <c r="S26" s="101">
        <f>IF(Q26&lt;80,3,IF(Q26&gt;=80,IF(Q26&lt;120,2,1)))</f>
        <v>2</v>
      </c>
      <c r="T26" s="80"/>
      <c r="U26" s="10">
        <v>0</v>
      </c>
      <c r="V26" s="10">
        <v>0</v>
      </c>
      <c r="W26" s="10">
        <v>100</v>
      </c>
      <c r="X26" s="96" t="s">
        <v>0</v>
      </c>
      <c r="Y26" s="101">
        <f>IF(W26&lt;80,3,IF(W26&gt;=80,IF(W26&lt;120,2,1)))</f>
        <v>2</v>
      </c>
      <c r="Z26" s="80"/>
      <c r="AA26" s="10">
        <v>0</v>
      </c>
      <c r="AB26" s="10">
        <v>0</v>
      </c>
      <c r="AC26" s="10">
        <v>100</v>
      </c>
      <c r="AD26" s="96" t="s">
        <v>0</v>
      </c>
      <c r="AE26" s="101">
        <f>IF(AC26&lt;80,3,IF(AC26&gt;=80,IF(AC26&lt;120,2,1)))</f>
        <v>2</v>
      </c>
    </row>
    <row r="27" spans="1:31" ht="24">
      <c r="A27" s="13" t="s">
        <v>52</v>
      </c>
      <c r="B27" s="10">
        <v>0</v>
      </c>
      <c r="C27" s="10">
        <v>0</v>
      </c>
      <c r="D27" s="10">
        <v>100</v>
      </c>
      <c r="E27" s="10" t="s">
        <v>0</v>
      </c>
      <c r="F27" s="10">
        <v>2</v>
      </c>
      <c r="G27" s="87"/>
      <c r="H27" s="80"/>
      <c r="I27" s="10">
        <v>0</v>
      </c>
      <c r="J27" s="10">
        <v>0</v>
      </c>
      <c r="K27" s="10">
        <v>100</v>
      </c>
      <c r="L27" s="96" t="s">
        <v>0</v>
      </c>
      <c r="M27" s="96">
        <v>2</v>
      </c>
      <c r="N27" s="80"/>
      <c r="O27" s="10">
        <v>0</v>
      </c>
      <c r="P27" s="10">
        <v>0</v>
      </c>
      <c r="Q27" s="10">
        <v>100</v>
      </c>
      <c r="R27" s="96" t="s">
        <v>0</v>
      </c>
      <c r="S27" s="101">
        <f>IF(Q27&lt;80,3,IF(Q27&gt;=80,IF(Q27&lt;120,2,1)))</f>
        <v>2</v>
      </c>
      <c r="T27" s="80"/>
      <c r="U27" s="10">
        <v>0</v>
      </c>
      <c r="V27" s="10">
        <v>0</v>
      </c>
      <c r="W27" s="10">
        <v>100</v>
      </c>
      <c r="X27" s="96" t="s">
        <v>0</v>
      </c>
      <c r="Y27" s="101">
        <f>IF(W27&lt;80,3,IF(W27&gt;=80,IF(W27&lt;120,2,1)))</f>
        <v>2</v>
      </c>
      <c r="Z27" s="80"/>
      <c r="AA27" s="10">
        <v>0</v>
      </c>
      <c r="AB27" s="10">
        <v>0</v>
      </c>
      <c r="AC27" s="10">
        <v>100</v>
      </c>
      <c r="AD27" s="96" t="s">
        <v>0</v>
      </c>
      <c r="AE27" s="101">
        <f>IF(AC27&lt;80,3,IF(AC27&gt;=80,IF(AC27&lt;120,2,1)))</f>
        <v>2</v>
      </c>
    </row>
    <row r="28" spans="1:31" ht="24">
      <c r="A28" s="13" t="s">
        <v>53</v>
      </c>
      <c r="B28" s="10">
        <v>0</v>
      </c>
      <c r="C28" s="10">
        <v>0</v>
      </c>
      <c r="D28" s="10">
        <v>100</v>
      </c>
      <c r="E28" s="10" t="s">
        <v>1</v>
      </c>
      <c r="F28" s="20">
        <v>2</v>
      </c>
      <c r="G28" s="87"/>
      <c r="H28" s="80"/>
      <c r="I28" s="10">
        <v>0</v>
      </c>
      <c r="J28" s="10">
        <v>0</v>
      </c>
      <c r="K28" s="10">
        <v>100</v>
      </c>
      <c r="L28" s="96" t="s">
        <v>1</v>
      </c>
      <c r="M28" s="97">
        <v>2</v>
      </c>
      <c r="N28" s="80"/>
      <c r="O28" s="10">
        <v>0</v>
      </c>
      <c r="P28" s="10">
        <v>0</v>
      </c>
      <c r="Q28" s="10">
        <v>100</v>
      </c>
      <c r="R28" s="96" t="s">
        <v>1</v>
      </c>
      <c r="S28" s="101">
        <f>IF(Q28&lt;80,1,IF(Q28&gt;=80,IF(Q28&lt;120,2,3)))</f>
        <v>2</v>
      </c>
      <c r="T28" s="80"/>
      <c r="U28" s="10">
        <v>0</v>
      </c>
      <c r="V28" s="10">
        <v>0</v>
      </c>
      <c r="W28" s="10">
        <v>100</v>
      </c>
      <c r="X28" s="96" t="s">
        <v>1</v>
      </c>
      <c r="Y28" s="101">
        <f>IF(W28&lt;80,1,IF(W28&gt;=80,IF(W28&lt;120,2,3)))</f>
        <v>2</v>
      </c>
      <c r="Z28" s="80"/>
      <c r="AA28" s="10">
        <v>0</v>
      </c>
      <c r="AB28" s="10">
        <v>0</v>
      </c>
      <c r="AC28" s="10">
        <v>100</v>
      </c>
      <c r="AD28" s="96" t="s">
        <v>1</v>
      </c>
      <c r="AE28" s="101">
        <f>IF(AC28&lt;80,1,IF(AC28&gt;=80,IF(AC28&lt;120,2,3)))</f>
        <v>2</v>
      </c>
    </row>
    <row r="29" spans="1:31" ht="36">
      <c r="A29" s="13" t="s">
        <v>54</v>
      </c>
      <c r="B29" s="10">
        <v>0</v>
      </c>
      <c r="C29" s="10">
        <v>0</v>
      </c>
      <c r="D29" s="10">
        <v>100</v>
      </c>
      <c r="E29" s="10" t="s">
        <v>1</v>
      </c>
      <c r="F29" s="10">
        <v>2</v>
      </c>
      <c r="G29" s="87"/>
      <c r="H29" s="80"/>
      <c r="I29" s="10">
        <v>0</v>
      </c>
      <c r="J29" s="10">
        <v>0</v>
      </c>
      <c r="K29" s="10">
        <v>100</v>
      </c>
      <c r="L29" s="96" t="s">
        <v>1</v>
      </c>
      <c r="M29" s="96">
        <v>2</v>
      </c>
      <c r="N29" s="80"/>
      <c r="O29" s="10">
        <v>0</v>
      </c>
      <c r="P29" s="10">
        <v>0</v>
      </c>
      <c r="Q29" s="10">
        <v>100</v>
      </c>
      <c r="R29" s="96" t="s">
        <v>1</v>
      </c>
      <c r="S29" s="101">
        <f>IF(Q29&lt;80,1,IF(Q29&gt;=80,IF(Q29&lt;120,2,3)))</f>
        <v>2</v>
      </c>
      <c r="T29" s="80"/>
      <c r="U29" s="10">
        <v>0</v>
      </c>
      <c r="V29" s="10">
        <v>0</v>
      </c>
      <c r="W29" s="10">
        <v>100</v>
      </c>
      <c r="X29" s="96" t="s">
        <v>1</v>
      </c>
      <c r="Y29" s="101">
        <f>IF(W29&lt;80,1,IF(W29&gt;=80,IF(W29&lt;120,2,3)))</f>
        <v>2</v>
      </c>
      <c r="Z29" s="80"/>
      <c r="AA29" s="10">
        <v>0</v>
      </c>
      <c r="AB29" s="10">
        <v>0</v>
      </c>
      <c r="AC29" s="10">
        <v>100</v>
      </c>
      <c r="AD29" s="96" t="s">
        <v>1</v>
      </c>
      <c r="AE29" s="101">
        <f>IF(AC29&lt;80,1,IF(AC29&gt;=80,IF(AC29&lt;120,2,3)))</f>
        <v>2</v>
      </c>
    </row>
    <row r="30" spans="1:31" ht="34.5" customHeight="1">
      <c r="A30" s="13" t="s">
        <v>55</v>
      </c>
      <c r="B30" s="10" t="s">
        <v>9</v>
      </c>
      <c r="C30" s="10" t="s">
        <v>9</v>
      </c>
      <c r="D30" s="10" t="s">
        <v>9</v>
      </c>
      <c r="E30" s="10" t="s">
        <v>9</v>
      </c>
      <c r="F30" s="20">
        <f>(F32+F33)/2</f>
        <v>2</v>
      </c>
      <c r="G30" s="21" t="s">
        <v>83</v>
      </c>
      <c r="H30" s="80"/>
      <c r="I30" s="88" t="s">
        <v>9</v>
      </c>
      <c r="J30" s="88" t="s">
        <v>9</v>
      </c>
      <c r="K30" s="88" t="s">
        <v>9</v>
      </c>
      <c r="L30" s="96" t="s">
        <v>9</v>
      </c>
      <c r="M30" s="97">
        <v>2</v>
      </c>
      <c r="N30" s="80"/>
      <c r="O30" s="88" t="s">
        <v>9</v>
      </c>
      <c r="P30" s="88" t="s">
        <v>9</v>
      </c>
      <c r="Q30" s="88" t="s">
        <v>9</v>
      </c>
      <c r="R30" s="96" t="s">
        <v>9</v>
      </c>
      <c r="S30" s="20">
        <f>(S32+S33)/2</f>
        <v>2</v>
      </c>
      <c r="T30" s="80"/>
      <c r="U30" s="88" t="s">
        <v>9</v>
      </c>
      <c r="V30" s="88" t="s">
        <v>9</v>
      </c>
      <c r="W30" s="88" t="s">
        <v>9</v>
      </c>
      <c r="X30" s="96" t="s">
        <v>9</v>
      </c>
      <c r="Y30" s="20">
        <f>(Y32+Y33)/2</f>
        <v>2</v>
      </c>
      <c r="Z30" s="80"/>
      <c r="AA30" s="88" t="s">
        <v>9</v>
      </c>
      <c r="AB30" s="88" t="s">
        <v>9</v>
      </c>
      <c r="AC30" s="88" t="s">
        <v>9</v>
      </c>
      <c r="AD30" s="96" t="s">
        <v>9</v>
      </c>
      <c r="AE30" s="97">
        <v>2</v>
      </c>
    </row>
    <row r="31" spans="1:31" ht="12.75">
      <c r="A31" s="13" t="s">
        <v>16</v>
      </c>
      <c r="B31" s="10"/>
      <c r="C31" s="10"/>
      <c r="D31" s="10"/>
      <c r="E31" s="10"/>
      <c r="F31" s="10"/>
      <c r="G31" s="87"/>
      <c r="H31" s="80"/>
      <c r="I31" s="88" t="s">
        <v>9</v>
      </c>
      <c r="J31" s="88" t="s">
        <v>9</v>
      </c>
      <c r="K31" s="88" t="s">
        <v>9</v>
      </c>
      <c r="L31" s="96"/>
      <c r="M31" s="96"/>
      <c r="N31" s="80"/>
      <c r="O31" s="88" t="s">
        <v>9</v>
      </c>
      <c r="P31" s="88" t="s">
        <v>9</v>
      </c>
      <c r="Q31" s="88" t="s">
        <v>9</v>
      </c>
      <c r="R31" s="96"/>
      <c r="S31" s="96"/>
      <c r="T31" s="80"/>
      <c r="U31" s="88" t="s">
        <v>9</v>
      </c>
      <c r="V31" s="88" t="s">
        <v>9</v>
      </c>
      <c r="W31" s="88" t="s">
        <v>9</v>
      </c>
      <c r="X31" s="96"/>
      <c r="Y31" s="96"/>
      <c r="Z31" s="80"/>
      <c r="AA31" s="88" t="s">
        <v>9</v>
      </c>
      <c r="AB31" s="88" t="s">
        <v>9</v>
      </c>
      <c r="AC31" s="88" t="s">
        <v>9</v>
      </c>
      <c r="AD31" s="96"/>
      <c r="AE31" s="96"/>
    </row>
    <row r="32" spans="1:31" ht="25.5" customHeight="1">
      <c r="A32" s="13" t="s">
        <v>73</v>
      </c>
      <c r="B32" s="10">
        <v>0</v>
      </c>
      <c r="C32" s="10">
        <v>0</v>
      </c>
      <c r="D32" s="10" t="s">
        <v>9</v>
      </c>
      <c r="E32" s="10" t="s">
        <v>1</v>
      </c>
      <c r="F32" s="10">
        <v>2</v>
      </c>
      <c r="G32" s="87"/>
      <c r="H32" s="80"/>
      <c r="I32" s="10">
        <v>0</v>
      </c>
      <c r="J32" s="10">
        <v>0</v>
      </c>
      <c r="K32" s="88" t="s">
        <v>9</v>
      </c>
      <c r="L32" s="96" t="s">
        <v>1</v>
      </c>
      <c r="M32" s="96">
        <v>2</v>
      </c>
      <c r="N32" s="80"/>
      <c r="O32" s="10">
        <v>0</v>
      </c>
      <c r="P32" s="10">
        <v>0</v>
      </c>
      <c r="Q32" s="88">
        <v>0</v>
      </c>
      <c r="R32" s="96" t="s">
        <v>1</v>
      </c>
      <c r="S32" s="101">
        <f>IF(Q32&lt;80,1,IF(Q32&gt;=80,IF(Q32&lt;120,2,3)))</f>
        <v>1</v>
      </c>
      <c r="T32" s="80"/>
      <c r="U32" s="10">
        <v>0</v>
      </c>
      <c r="V32" s="10">
        <v>0</v>
      </c>
      <c r="W32" s="88">
        <v>0</v>
      </c>
      <c r="X32" s="96" t="s">
        <v>1</v>
      </c>
      <c r="Y32" s="101">
        <f>IF(W32&lt;80,1,IF(W32&gt;=80,IF(W32&lt;120,2,3)))</f>
        <v>1</v>
      </c>
      <c r="Z32" s="80"/>
      <c r="AA32" s="10">
        <v>0</v>
      </c>
      <c r="AB32" s="10">
        <v>0</v>
      </c>
      <c r="AC32" s="88">
        <v>0</v>
      </c>
      <c r="AD32" s="96" t="s">
        <v>1</v>
      </c>
      <c r="AE32" s="101">
        <f>IF(AC32&lt;80,1,IF(AC32&gt;=80,IF(AC32&lt;120,2,3)))</f>
        <v>1</v>
      </c>
    </row>
    <row r="33" spans="1:31" ht="60">
      <c r="A33" s="13" t="s">
        <v>158</v>
      </c>
      <c r="B33" s="10">
        <v>0</v>
      </c>
      <c r="C33" s="10">
        <v>0</v>
      </c>
      <c r="D33" s="10" t="s">
        <v>9</v>
      </c>
      <c r="E33" s="10" t="s">
        <v>0</v>
      </c>
      <c r="F33" s="10">
        <v>2</v>
      </c>
      <c r="G33" s="87"/>
      <c r="H33" s="80"/>
      <c r="I33" s="10">
        <v>0</v>
      </c>
      <c r="J33" s="10">
        <v>0</v>
      </c>
      <c r="K33" s="88" t="s">
        <v>9</v>
      </c>
      <c r="L33" s="96" t="s">
        <v>0</v>
      </c>
      <c r="M33" s="96">
        <v>2</v>
      </c>
      <c r="N33" s="80"/>
      <c r="O33" s="10">
        <v>0</v>
      </c>
      <c r="P33" s="10">
        <v>0</v>
      </c>
      <c r="Q33" s="88">
        <v>0</v>
      </c>
      <c r="R33" s="96" t="s">
        <v>0</v>
      </c>
      <c r="S33" s="101">
        <f>IF(Q33&lt;80,3,IF(Q33&gt;=80,IF(Q33&lt;120,2,1)))</f>
        <v>3</v>
      </c>
      <c r="T33" s="80"/>
      <c r="U33" s="10">
        <v>0</v>
      </c>
      <c r="V33" s="10">
        <v>0</v>
      </c>
      <c r="W33" s="88">
        <v>0</v>
      </c>
      <c r="X33" s="96" t="s">
        <v>0</v>
      </c>
      <c r="Y33" s="101">
        <f>IF(W33&lt;80,3,IF(W33&gt;=80,IF(W33&lt;120,2,1)))</f>
        <v>3</v>
      </c>
      <c r="Z33" s="80"/>
      <c r="AA33" s="10">
        <v>0</v>
      </c>
      <c r="AB33" s="10">
        <v>0</v>
      </c>
      <c r="AC33" s="88">
        <v>0</v>
      </c>
      <c r="AD33" s="96" t="s">
        <v>0</v>
      </c>
      <c r="AE33" s="101">
        <f>IF(AC33&lt;80,3,IF(AC33&gt;=80,IF(AC33&lt;120,2,1)))</f>
        <v>3</v>
      </c>
    </row>
    <row r="34" spans="1:31" ht="22.5">
      <c r="A34" s="23" t="s">
        <v>56</v>
      </c>
      <c r="B34" s="10" t="s">
        <v>9</v>
      </c>
      <c r="C34" s="10" t="s">
        <v>9</v>
      </c>
      <c r="D34" s="10" t="s">
        <v>9</v>
      </c>
      <c r="E34" s="10" t="s">
        <v>9</v>
      </c>
      <c r="F34" s="108">
        <f>(F12+F13+F21+F28+F30)/5</f>
        <v>2</v>
      </c>
      <c r="G34" s="21" t="s">
        <v>84</v>
      </c>
      <c r="H34" s="80"/>
      <c r="I34" s="10" t="s">
        <v>9</v>
      </c>
      <c r="J34" s="10" t="s">
        <v>9</v>
      </c>
      <c r="K34" s="10" t="s">
        <v>9</v>
      </c>
      <c r="L34" s="10" t="s">
        <v>9</v>
      </c>
      <c r="M34" s="108">
        <f>(M12+M13+M21+M28+M30)/5</f>
        <v>2</v>
      </c>
      <c r="N34" s="80"/>
      <c r="O34" s="10" t="s">
        <v>9</v>
      </c>
      <c r="P34" s="10" t="s">
        <v>9</v>
      </c>
      <c r="Q34" s="10" t="s">
        <v>9</v>
      </c>
      <c r="R34" s="10" t="s">
        <v>9</v>
      </c>
      <c r="S34" s="108">
        <f>(S12+S13+S21+S28+S30)/5</f>
        <v>2</v>
      </c>
      <c r="T34" s="80"/>
      <c r="U34" s="10" t="s">
        <v>9</v>
      </c>
      <c r="V34" s="10" t="s">
        <v>9</v>
      </c>
      <c r="W34" s="10" t="s">
        <v>9</v>
      </c>
      <c r="X34" s="10" t="s">
        <v>9</v>
      </c>
      <c r="Y34" s="108">
        <f>(Y12+Y13+Y21+Y28+Y30)/5</f>
        <v>2</v>
      </c>
      <c r="Z34" s="80"/>
      <c r="AA34" s="10" t="s">
        <v>9</v>
      </c>
      <c r="AB34" s="10" t="s">
        <v>9</v>
      </c>
      <c r="AC34" s="10" t="s">
        <v>9</v>
      </c>
      <c r="AD34" s="10" t="s">
        <v>9</v>
      </c>
      <c r="AE34" s="108">
        <f>(AE12+AE13+AE21+AE28+AE30)/5</f>
        <v>2</v>
      </c>
    </row>
    <row r="35" spans="1:6" ht="15">
      <c r="A35" s="14"/>
      <c r="B35" s="14"/>
      <c r="C35" s="14"/>
      <c r="D35" s="14"/>
      <c r="E35" s="14"/>
      <c r="F35" s="14"/>
    </row>
    <row r="36" spans="1:18" ht="63" customHeight="1">
      <c r="A36" s="132" t="s">
        <v>204</v>
      </c>
      <c r="B36" s="16" t="s">
        <v>170</v>
      </c>
      <c r="C36" s="116"/>
      <c r="D36" s="16"/>
      <c r="E36" s="15"/>
      <c r="F36" s="16"/>
      <c r="G36" s="16"/>
      <c r="R36" s="166"/>
    </row>
    <row r="37" spans="1:5" ht="12.75">
      <c r="A37" s="17" t="s">
        <v>44</v>
      </c>
      <c r="B37" s="17" t="s">
        <v>45</v>
      </c>
      <c r="E37" s="17" t="s">
        <v>46</v>
      </c>
    </row>
    <row r="39" spans="1:2" ht="12.75">
      <c r="A39" s="5"/>
      <c r="B39" s="5"/>
    </row>
    <row r="40" spans="1:7" ht="15.75">
      <c r="A40" s="132" t="s">
        <v>160</v>
      </c>
      <c r="B40" s="16" t="s">
        <v>169</v>
      </c>
      <c r="C40" s="116"/>
      <c r="D40" s="16"/>
      <c r="E40" s="15"/>
      <c r="F40" s="16"/>
      <c r="G40" s="16"/>
    </row>
    <row r="41" spans="1:5" ht="12.75">
      <c r="A41" s="17" t="s">
        <v>44</v>
      </c>
      <c r="B41" s="17" t="s">
        <v>45</v>
      </c>
      <c r="E41" s="17" t="s">
        <v>46</v>
      </c>
    </row>
  </sheetData>
  <sheetProtection/>
  <mergeCells count="25">
    <mergeCell ref="AD2:AE2"/>
    <mergeCell ref="AD3:AE3"/>
    <mergeCell ref="G9:G10"/>
    <mergeCell ref="A9:A10"/>
    <mergeCell ref="B9:C9"/>
    <mergeCell ref="D9:D10"/>
    <mergeCell ref="E9:E10"/>
    <mergeCell ref="F9:F10"/>
    <mergeCell ref="O9:P9"/>
    <mergeCell ref="Q9:Q10"/>
    <mergeCell ref="R9:R10"/>
    <mergeCell ref="S9:S10"/>
    <mergeCell ref="I9:J9"/>
    <mergeCell ref="K9:K10"/>
    <mergeCell ref="L9:L10"/>
    <mergeCell ref="M9:M10"/>
    <mergeCell ref="AD4:AE4"/>
    <mergeCell ref="AA9:AB9"/>
    <mergeCell ref="AC9:AC10"/>
    <mergeCell ref="AD9:AD10"/>
    <mergeCell ref="AE9:AE10"/>
    <mergeCell ref="U9:V9"/>
    <mergeCell ref="W9:W10"/>
    <mergeCell ref="X9:X10"/>
    <mergeCell ref="Y9:Y10"/>
  </mergeCells>
  <printOptions/>
  <pageMargins left="0.2362204724409449" right="0.15748031496062992" top="0" bottom="0" header="0.5118110236220472" footer="0.5118110236220472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66"/>
  <sheetViews>
    <sheetView zoomScalePageLayoutView="0" workbookViewId="0" topLeftCell="A1">
      <selection activeCell="L12" sqref="L12"/>
    </sheetView>
  </sheetViews>
  <sheetFormatPr defaultColWidth="14.7109375" defaultRowHeight="98.25" customHeight="1" outlineLevelCol="1"/>
  <cols>
    <col min="1" max="1" width="26.421875" style="0" customWidth="1"/>
    <col min="2" max="3" width="14.7109375" style="0" customWidth="1"/>
    <col min="4" max="4" width="18.8515625" style="0" customWidth="1"/>
    <col min="5" max="6" width="14.7109375" style="0" hidden="1" customWidth="1" outlineLevel="1"/>
    <col min="7" max="9" width="14.7109375" style="0" customWidth="1" outlineLevel="1"/>
    <col min="10" max="10" width="14.7109375" style="0" customWidth="1"/>
  </cols>
  <sheetData>
    <row r="1" spans="1:9" ht="10.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7"/>
      <c r="B2" s="5" t="s">
        <v>195</v>
      </c>
      <c r="D2" s="57"/>
      <c r="E2" s="57"/>
      <c r="F2" s="57"/>
      <c r="G2" s="57"/>
      <c r="H2" s="57" t="s">
        <v>167</v>
      </c>
      <c r="I2" s="57"/>
    </row>
    <row r="3" spans="1:10" ht="15" customHeight="1">
      <c r="A3" s="57"/>
      <c r="B3" s="5" t="s">
        <v>2</v>
      </c>
      <c r="D3" s="57"/>
      <c r="E3" s="57"/>
      <c r="F3" s="57"/>
      <c r="G3" s="57"/>
      <c r="H3" s="57" t="s">
        <v>213</v>
      </c>
      <c r="I3" s="57"/>
      <c r="J3" s="57"/>
    </row>
    <row r="4" spans="1:10" ht="15" customHeight="1">
      <c r="A4" s="57"/>
      <c r="B4" s="5" t="s">
        <v>3</v>
      </c>
      <c r="D4" s="57"/>
      <c r="E4" s="57"/>
      <c r="F4" s="57"/>
      <c r="G4" s="57"/>
      <c r="H4" s="57"/>
      <c r="I4" s="57"/>
      <c r="J4" s="57"/>
    </row>
    <row r="5" spans="1:10" ht="15" customHeight="1">
      <c r="A5" s="57"/>
      <c r="B5" s="5" t="s">
        <v>28</v>
      </c>
      <c r="D5" s="57"/>
      <c r="E5" s="57"/>
      <c r="F5" s="57"/>
      <c r="G5" s="57"/>
      <c r="H5" s="57"/>
      <c r="I5" s="57"/>
      <c r="J5" s="57"/>
    </row>
    <row r="6" spans="1:10" ht="9.75" customHeight="1">
      <c r="A6" s="57"/>
      <c r="B6" s="5"/>
      <c r="D6" s="57"/>
      <c r="E6" s="57"/>
      <c r="F6" s="57"/>
      <c r="G6" s="57"/>
      <c r="H6" s="57"/>
      <c r="I6" s="57"/>
      <c r="J6" s="57"/>
    </row>
    <row r="7" spans="1:10" ht="9" customHeight="1">
      <c r="A7" s="57"/>
      <c r="B7" s="57"/>
      <c r="C7" s="5"/>
      <c r="D7" s="57"/>
      <c r="E7" s="57"/>
      <c r="F7" s="57"/>
      <c r="G7" s="57"/>
      <c r="H7" s="57"/>
      <c r="I7" s="57"/>
      <c r="J7" s="57"/>
    </row>
    <row r="8" spans="1:104" ht="15" customHeight="1">
      <c r="A8" s="8" t="s">
        <v>227</v>
      </c>
      <c r="B8" s="7"/>
      <c r="C8" s="7"/>
      <c r="D8" s="7"/>
      <c r="E8" s="7"/>
      <c r="F8" s="7"/>
      <c r="G8" s="7"/>
      <c r="H8" s="7"/>
      <c r="I8" s="7"/>
      <c r="J8" s="7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</row>
    <row r="9" spans="1:104" ht="15" customHeight="1">
      <c r="A9" s="8" t="s">
        <v>107</v>
      </c>
      <c r="B9" s="7"/>
      <c r="C9" s="7"/>
      <c r="D9" s="7"/>
      <c r="E9" s="7"/>
      <c r="F9" s="7"/>
      <c r="G9" s="7"/>
      <c r="H9" s="7"/>
      <c r="I9" s="7"/>
      <c r="J9" s="7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</row>
    <row r="10" spans="1:104" ht="15" customHeight="1">
      <c r="A10" s="8" t="s">
        <v>181</v>
      </c>
      <c r="B10" s="7"/>
      <c r="C10" s="7"/>
      <c r="D10" s="7"/>
      <c r="E10" s="7"/>
      <c r="F10" s="7"/>
      <c r="G10" s="7"/>
      <c r="H10" s="7"/>
      <c r="I10" s="7"/>
      <c r="J10" s="7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</row>
    <row r="11" spans="1:104" ht="17.25" customHeight="1">
      <c r="A11" s="19" t="s">
        <v>203</v>
      </c>
      <c r="B11" s="9"/>
      <c r="C11" s="9"/>
      <c r="D11" s="9"/>
      <c r="E11" s="9"/>
      <c r="F11" s="9"/>
      <c r="G11" s="9"/>
      <c r="H11" s="9"/>
      <c r="I11" s="9"/>
      <c r="J11" s="60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2"/>
      <c r="CR11" s="59"/>
      <c r="CS11" s="59"/>
      <c r="CT11" s="59"/>
      <c r="CU11" s="59"/>
      <c r="CV11" s="51"/>
      <c r="CW11" s="51"/>
      <c r="CX11" s="51"/>
      <c r="CY11" s="51"/>
      <c r="CZ11" s="51"/>
    </row>
    <row r="12" spans="1:99" ht="9.75" customHeight="1">
      <c r="A12" s="53"/>
      <c r="B12" s="160"/>
      <c r="C12" s="160"/>
      <c r="D12" s="160"/>
      <c r="E12" s="160"/>
      <c r="F12" s="160"/>
      <c r="G12" s="118"/>
      <c r="H12" s="118"/>
      <c r="I12" s="118"/>
      <c r="J12" s="6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</row>
    <row r="13" spans="1:99" ht="34.5" customHeight="1">
      <c r="A13" s="2" t="s">
        <v>97</v>
      </c>
      <c r="B13" s="161" t="s">
        <v>95</v>
      </c>
      <c r="C13" s="162"/>
      <c r="D13" s="162"/>
      <c r="E13" s="162"/>
      <c r="F13" s="162"/>
      <c r="G13" s="162"/>
      <c r="H13" s="163"/>
      <c r="I13" s="119"/>
      <c r="J13" s="6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</row>
    <row r="14" spans="1:99" ht="54" customHeight="1">
      <c r="A14" s="1" t="s">
        <v>108</v>
      </c>
      <c r="B14" s="86">
        <v>2012</v>
      </c>
      <c r="C14" s="86">
        <v>2013</v>
      </c>
      <c r="D14" s="86">
        <v>2014</v>
      </c>
      <c r="E14" s="86">
        <v>2015</v>
      </c>
      <c r="F14" s="86">
        <v>2016</v>
      </c>
      <c r="G14" s="86">
        <v>2015</v>
      </c>
      <c r="H14" s="86">
        <v>2016</v>
      </c>
      <c r="I14" s="119"/>
      <c r="J14" s="6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</row>
    <row r="15" spans="1:99" ht="17.25" customHeight="1">
      <c r="A15" s="1"/>
      <c r="B15" s="63" t="s">
        <v>96</v>
      </c>
      <c r="C15" s="63" t="s">
        <v>96</v>
      </c>
      <c r="D15" s="63" t="s">
        <v>96</v>
      </c>
      <c r="E15" s="63" t="s">
        <v>96</v>
      </c>
      <c r="F15" s="63" t="s">
        <v>96</v>
      </c>
      <c r="G15" s="63"/>
      <c r="H15" s="63"/>
      <c r="I15" s="68"/>
      <c r="J15" s="6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</row>
    <row r="16" spans="1:99" ht="17.25" customHeight="1">
      <c r="A16" s="62" t="s">
        <v>164</v>
      </c>
      <c r="B16" s="73">
        <f>'ф6.1'!F34</f>
        <v>2</v>
      </c>
      <c r="C16" s="73">
        <f>'ф6.1'!M34</f>
        <v>2</v>
      </c>
      <c r="D16" s="73">
        <f>'ф6.1'!S34</f>
        <v>2</v>
      </c>
      <c r="E16" s="71">
        <f>'ф6.1'!Y34</f>
        <v>1.8611111111111114</v>
      </c>
      <c r="F16" s="71">
        <f>'ф6.1'!AE34</f>
        <v>1.8611111111111114</v>
      </c>
      <c r="G16" s="73">
        <f>'ф6.1'!Y34</f>
        <v>1.8611111111111114</v>
      </c>
      <c r="H16" s="73">
        <f>'ф6.1'!AE34</f>
        <v>1.8611111111111114</v>
      </c>
      <c r="I16" s="120"/>
      <c r="J16" s="6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</row>
    <row r="17" spans="1:10" ht="17.25" customHeight="1">
      <c r="A17" s="62" t="s">
        <v>109</v>
      </c>
      <c r="B17" s="84">
        <f>'ф6.1'!C14</f>
        <v>3</v>
      </c>
      <c r="C17" s="84">
        <f>'ф6.1'!J14</f>
        <v>3</v>
      </c>
      <c r="D17" s="84">
        <f>'ф6.1'!P14</f>
        <v>3</v>
      </c>
      <c r="E17" s="73">
        <f>'ф6.1'!V14</f>
        <v>2</v>
      </c>
      <c r="F17" s="73">
        <f>'ф6.1'!AB14</f>
        <v>2</v>
      </c>
      <c r="G17" s="84">
        <f>'ф6.1'!V14</f>
        <v>2</v>
      </c>
      <c r="H17" s="73">
        <f>'ф6.1'!AB14</f>
        <v>2</v>
      </c>
      <c r="I17" s="121"/>
      <c r="J17" s="61"/>
    </row>
    <row r="18" spans="1:10" ht="17.25" customHeight="1">
      <c r="A18" s="62" t="s">
        <v>110</v>
      </c>
      <c r="B18" s="84">
        <f>'ф6.1'!C17</f>
        <v>1</v>
      </c>
      <c r="C18" s="84">
        <f>'ф6.1'!J17</f>
        <v>1</v>
      </c>
      <c r="D18" s="84">
        <f>'ф6.1'!P17</f>
        <v>1</v>
      </c>
      <c r="E18" s="84">
        <f>'ф6.1'!V17</f>
        <v>1</v>
      </c>
      <c r="F18" s="84">
        <f>'ф6.1'!AB17</f>
        <v>1</v>
      </c>
      <c r="G18" s="84">
        <f>'ф6.1'!V17</f>
        <v>1</v>
      </c>
      <c r="H18" s="84">
        <f>'ф6.1'!AB17</f>
        <v>1</v>
      </c>
      <c r="I18" s="122"/>
      <c r="J18" s="61"/>
    </row>
    <row r="19" spans="1:10" ht="17.25" customHeight="1">
      <c r="A19" s="62" t="s">
        <v>111</v>
      </c>
      <c r="B19" s="84">
        <f>'ф6.1'!C18</f>
        <v>1</v>
      </c>
      <c r="C19" s="84">
        <f>'ф6.1'!J18</f>
        <v>1</v>
      </c>
      <c r="D19" s="84">
        <f>'ф6.1'!P18</f>
        <v>1</v>
      </c>
      <c r="E19" s="84">
        <f>'ф6.1'!V18</f>
        <v>1</v>
      </c>
      <c r="F19" s="84">
        <f>'ф6.1'!AB18</f>
        <v>1</v>
      </c>
      <c r="G19" s="84">
        <f>'ф6.1'!V18</f>
        <v>1</v>
      </c>
      <c r="H19" s="84">
        <f>'ф6.1'!AB18</f>
        <v>1</v>
      </c>
      <c r="I19" s="123"/>
      <c r="J19" s="61"/>
    </row>
    <row r="20" spans="1:10" ht="17.25" customHeight="1">
      <c r="A20" s="62" t="s">
        <v>112</v>
      </c>
      <c r="B20" s="75">
        <f>'ф6.1'!C19</f>
        <v>5</v>
      </c>
      <c r="C20" s="84">
        <f>'ф6.1'!J19</f>
        <v>5</v>
      </c>
      <c r="D20" s="84">
        <f>'ф6.1'!P19</f>
        <v>5</v>
      </c>
      <c r="E20" s="84">
        <f>'ф6.1'!V19</f>
        <v>5</v>
      </c>
      <c r="F20" s="84">
        <f>'ф6.1'!AB19</f>
        <v>5</v>
      </c>
      <c r="G20" s="84">
        <f>'ф6.1'!V19</f>
        <v>5</v>
      </c>
      <c r="H20" s="84">
        <f>'ф6.1'!AB19</f>
        <v>5</v>
      </c>
      <c r="I20" s="123"/>
      <c r="J20" s="61"/>
    </row>
    <row r="21" spans="1:10" ht="17.25" customHeight="1">
      <c r="A21" s="62" t="s">
        <v>113</v>
      </c>
      <c r="B21" s="84">
        <f>'ф6.1'!C20</f>
        <v>2</v>
      </c>
      <c r="C21" s="84">
        <f>'ф6.1'!J20</f>
        <v>2</v>
      </c>
      <c r="D21" s="84">
        <f>'ф6.1'!P20</f>
        <v>2</v>
      </c>
      <c r="E21" s="84">
        <f>'ф6.1'!V20</f>
        <v>3</v>
      </c>
      <c r="F21" s="84">
        <f>'ф6.1'!AB20</f>
        <v>3</v>
      </c>
      <c r="G21" s="84">
        <f>'ф6.1'!V20</f>
        <v>3</v>
      </c>
      <c r="H21" s="84">
        <f>'ф6.1'!AB20</f>
        <v>3</v>
      </c>
      <c r="I21" s="123"/>
      <c r="J21" s="61"/>
    </row>
    <row r="22" spans="1:10" ht="17.25" customHeight="1">
      <c r="A22" s="62" t="s">
        <v>114</v>
      </c>
      <c r="B22" s="71">
        <f>'ф6.1'!C23</f>
        <v>1</v>
      </c>
      <c r="C22" s="84">
        <f>'ф6.1'!J23</f>
        <v>1</v>
      </c>
      <c r="D22" s="84">
        <f>'ф6.1'!P23</f>
        <v>1</v>
      </c>
      <c r="E22" s="84">
        <f>'ф6.1'!V23</f>
        <v>1</v>
      </c>
      <c r="F22" s="84">
        <f>'ф6.1'!AB23</f>
        <v>1</v>
      </c>
      <c r="G22" s="84">
        <f>'ф6.1'!V23</f>
        <v>1</v>
      </c>
      <c r="H22" s="84">
        <f>'ф6.1'!AB23</f>
        <v>1</v>
      </c>
      <c r="I22" s="123"/>
      <c r="J22" s="61"/>
    </row>
    <row r="23" spans="1:10" ht="17.25" customHeight="1">
      <c r="A23" s="62" t="s">
        <v>115</v>
      </c>
      <c r="B23" s="71">
        <f>'ф6.1'!C24</f>
        <v>0</v>
      </c>
      <c r="C23" s="84">
        <f>'ф6.1'!J24</f>
        <v>0</v>
      </c>
      <c r="D23" s="84">
        <f>'ф6.1'!P24</f>
        <v>0</v>
      </c>
      <c r="E23" s="84">
        <f>'ф6.1'!V24</f>
        <v>0</v>
      </c>
      <c r="F23" s="84">
        <f>'ф6.1'!AB24</f>
        <v>0</v>
      </c>
      <c r="G23" s="84">
        <f>'ф6.1'!V24</f>
        <v>0</v>
      </c>
      <c r="H23" s="84">
        <f>'ф6.1'!AB24</f>
        <v>0</v>
      </c>
      <c r="I23" s="123"/>
      <c r="J23" s="61"/>
    </row>
    <row r="24" spans="1:10" ht="17.25" customHeight="1">
      <c r="A24" s="62" t="s">
        <v>116</v>
      </c>
      <c r="B24" s="71">
        <f>'ф6.1'!C25</f>
        <v>0</v>
      </c>
      <c r="C24" s="84">
        <f>'ф6.1'!J25</f>
        <v>0</v>
      </c>
      <c r="D24" s="84">
        <f>'ф6.1'!P25</f>
        <v>0</v>
      </c>
      <c r="E24" s="84">
        <f>'ф6.1'!V25</f>
        <v>0</v>
      </c>
      <c r="F24" s="84">
        <f>'ф6.1'!AB25</f>
        <v>0</v>
      </c>
      <c r="G24" s="84">
        <f>'ф6.1'!V25</f>
        <v>0</v>
      </c>
      <c r="H24" s="84">
        <f>'ф6.1'!AB25</f>
        <v>0</v>
      </c>
      <c r="I24" s="123"/>
      <c r="J24" s="61"/>
    </row>
    <row r="25" spans="1:10" ht="17.25" customHeight="1">
      <c r="A25" s="62" t="s">
        <v>117</v>
      </c>
      <c r="B25" s="71">
        <f>'ф6.1'!C26</f>
        <v>1</v>
      </c>
      <c r="C25" s="84">
        <f>'ф6.1'!J26</f>
        <v>1</v>
      </c>
      <c r="D25" s="84">
        <f>'ф6.1'!P26</f>
        <v>1</v>
      </c>
      <c r="E25" s="84">
        <f>'ф6.1'!V26</f>
        <v>1</v>
      </c>
      <c r="F25" s="84">
        <f>'ф6.1'!AB26</f>
        <v>1</v>
      </c>
      <c r="G25" s="84">
        <f>'ф6.1'!V26</f>
        <v>1</v>
      </c>
      <c r="H25" s="84">
        <f>'ф6.1'!AB26</f>
        <v>1</v>
      </c>
      <c r="I25" s="123"/>
      <c r="J25" s="61"/>
    </row>
    <row r="26" spans="1:10" ht="17.25" customHeight="1">
      <c r="A26" s="62" t="s">
        <v>118</v>
      </c>
      <c r="B26" s="71">
        <f>'ф6.1'!C27</f>
        <v>1</v>
      </c>
      <c r="C26" s="84">
        <f>'ф6.1'!J27</f>
        <v>1</v>
      </c>
      <c r="D26" s="84">
        <f>'ф6.1'!P27</f>
        <v>1</v>
      </c>
      <c r="E26" s="84">
        <f>'ф6.1'!V27</f>
        <v>1</v>
      </c>
      <c r="F26" s="84">
        <f>'ф6.1'!AB27</f>
        <v>1</v>
      </c>
      <c r="G26" s="84">
        <f>'ф6.1'!V27</f>
        <v>1</v>
      </c>
      <c r="H26" s="84">
        <f>'ф6.1'!AB27</f>
        <v>1</v>
      </c>
      <c r="I26" s="123"/>
      <c r="J26" s="61"/>
    </row>
    <row r="27" spans="1:10" ht="17.25" customHeight="1">
      <c r="A27" s="62" t="s">
        <v>119</v>
      </c>
      <c r="B27" s="84">
        <f>'ф6.1'!C29</f>
        <v>0</v>
      </c>
      <c r="C27" s="84">
        <f>'ф6.1'!J29</f>
        <v>0</v>
      </c>
      <c r="D27" s="84">
        <f>'ф6.1'!P29</f>
        <v>0</v>
      </c>
      <c r="E27" s="73">
        <f>'ф6.1'!V29</f>
        <v>0</v>
      </c>
      <c r="F27" s="73">
        <f>'ф6.1'!AB29</f>
        <v>0</v>
      </c>
      <c r="G27" s="84">
        <f>'ф6.1'!V29</f>
        <v>0</v>
      </c>
      <c r="H27" s="84">
        <f>'ф6.1'!AB29</f>
        <v>0</v>
      </c>
      <c r="I27" s="123"/>
      <c r="J27" s="61"/>
    </row>
    <row r="28" spans="1:10" ht="17.25" customHeight="1">
      <c r="A28" s="62" t="s">
        <v>120</v>
      </c>
      <c r="B28" s="84">
        <f>'ф6.1'!C32</f>
        <v>25</v>
      </c>
      <c r="C28" s="84">
        <f>'ф6.1'!J32</f>
        <v>25</v>
      </c>
      <c r="D28" s="84">
        <f>'ф6.1'!P32</f>
        <v>25</v>
      </c>
      <c r="E28" s="73">
        <f>'ф6.1'!V32</f>
        <v>0</v>
      </c>
      <c r="F28" s="73">
        <f>'ф6.1'!AB32</f>
        <v>0</v>
      </c>
      <c r="G28" s="84">
        <f>'ф6.1'!V32</f>
        <v>0</v>
      </c>
      <c r="H28" s="84">
        <f>'ф6.1'!AB32</f>
        <v>0</v>
      </c>
      <c r="I28" s="122"/>
      <c r="J28" s="61"/>
    </row>
    <row r="29" spans="1:10" ht="17.25" customHeight="1">
      <c r="A29" s="62" t="s">
        <v>121</v>
      </c>
      <c r="B29" s="84">
        <f>'ф6.1'!C33</f>
        <v>0</v>
      </c>
      <c r="C29" s="84">
        <f>'ф6.1'!J33</f>
        <v>0</v>
      </c>
      <c r="D29" s="84">
        <f>'ф6.1'!P33</f>
        <v>0</v>
      </c>
      <c r="E29" s="73">
        <f>'ф6.1'!V33</f>
        <v>0</v>
      </c>
      <c r="F29" s="73">
        <f>'ф6.1'!AB33</f>
        <v>0</v>
      </c>
      <c r="G29" s="84">
        <f>'ф6.1'!V33</f>
        <v>0</v>
      </c>
      <c r="H29" s="73">
        <f>'ф6.1'!AB33</f>
        <v>0</v>
      </c>
      <c r="I29" s="122"/>
      <c r="J29" s="61"/>
    </row>
    <row r="30" spans="1:10" ht="17.25" customHeight="1">
      <c r="A30" s="62" t="s">
        <v>165</v>
      </c>
      <c r="B30" s="73">
        <f>'ф.6.2'!F35</f>
        <v>0.42500000000000004</v>
      </c>
      <c r="C30" s="73">
        <f>'ф.6.2'!M35</f>
        <v>0.42500000000000004</v>
      </c>
      <c r="D30" s="73">
        <f>'ф.6.2'!S35</f>
        <v>0.42500000000000004</v>
      </c>
      <c r="E30" s="73">
        <f>'ф.6.2'!Y35</f>
        <v>0.5069444444444444</v>
      </c>
      <c r="F30" s="73">
        <f>'ф.6.2'!AE35</f>
        <v>0.5069444444444444</v>
      </c>
      <c r="G30" s="73">
        <f>'ф.6.2'!Y35</f>
        <v>0.5069444444444444</v>
      </c>
      <c r="H30" s="73">
        <f>'ф.6.2'!AE35</f>
        <v>0.5069444444444444</v>
      </c>
      <c r="I30" s="122"/>
      <c r="J30" s="61"/>
    </row>
    <row r="31" spans="1:10" ht="17.25" customHeight="1">
      <c r="A31" s="62" t="s">
        <v>109</v>
      </c>
      <c r="B31" s="84">
        <f>'ф.6.2'!C14</f>
        <v>30</v>
      </c>
      <c r="C31" s="84">
        <f>'ф.6.2'!J14</f>
        <v>30</v>
      </c>
      <c r="D31" s="84">
        <f>'ф.6.2'!P14</f>
        <v>30</v>
      </c>
      <c r="E31" s="84">
        <f>'ф.6.2'!V14</f>
        <v>14</v>
      </c>
      <c r="F31" s="84">
        <f>'ф.6.2'!AB14</f>
        <v>14</v>
      </c>
      <c r="G31" s="84">
        <f>'ф.6.2'!V14</f>
        <v>14</v>
      </c>
      <c r="H31" s="84">
        <f>'ф.6.2'!AB14</f>
        <v>14</v>
      </c>
      <c r="I31" s="122"/>
      <c r="J31" s="61"/>
    </row>
    <row r="32" spans="1:10" ht="17.25" customHeight="1">
      <c r="A32" s="62" t="s">
        <v>122</v>
      </c>
      <c r="B32" s="84">
        <f>'ф.6.2'!C15</f>
        <v>30</v>
      </c>
      <c r="C32" s="84">
        <f>'ф.6.2'!J15</f>
        <v>30</v>
      </c>
      <c r="D32" s="84">
        <f>'ф.6.2'!P15</f>
        <v>30</v>
      </c>
      <c r="E32" s="84">
        <f>'ф.6.2'!V15</f>
        <v>30</v>
      </c>
      <c r="F32" s="84">
        <f>'ф.6.2'!AB15</f>
        <v>30</v>
      </c>
      <c r="G32" s="84">
        <f>'ф.6.2'!V15</f>
        <v>30</v>
      </c>
      <c r="H32" s="84">
        <f>'ф.6.2'!AB15</f>
        <v>30</v>
      </c>
      <c r="I32" s="123"/>
      <c r="J32" s="61"/>
    </row>
    <row r="33" spans="1:10" ht="17.25" customHeight="1">
      <c r="A33" s="62" t="s">
        <v>114</v>
      </c>
      <c r="B33" s="84">
        <f>'ф.6.2'!C18</f>
        <v>30</v>
      </c>
      <c r="C33" s="84">
        <f>'ф.6.2'!J18</f>
        <v>30</v>
      </c>
      <c r="D33" s="84">
        <f>'ф.6.2'!P18</f>
        <v>30</v>
      </c>
      <c r="E33" s="84">
        <f>'ф.6.2'!V18</f>
        <v>14</v>
      </c>
      <c r="F33" s="84">
        <f>'ф.6.2'!AB18</f>
        <v>14</v>
      </c>
      <c r="G33" s="84">
        <f>'ф.6.2'!V18</f>
        <v>14</v>
      </c>
      <c r="H33" s="84">
        <f>'ф.6.2'!AB18</f>
        <v>14</v>
      </c>
      <c r="I33" s="123"/>
      <c r="J33" s="61"/>
    </row>
    <row r="34" spans="1:10" ht="17.25" customHeight="1">
      <c r="A34" s="62" t="s">
        <v>123</v>
      </c>
      <c r="B34" s="84" t="str">
        <f>'ф.6.2'!C20</f>
        <v>-</v>
      </c>
      <c r="C34" s="84" t="str">
        <f>'ф.6.2'!J20</f>
        <v>-</v>
      </c>
      <c r="D34" s="84" t="str">
        <f>'ф.6.2'!P20</f>
        <v>-</v>
      </c>
      <c r="E34" s="84" t="str">
        <f>'ф.6.2'!V20</f>
        <v>-</v>
      </c>
      <c r="F34" s="84" t="str">
        <f>'ф.6.2'!AB20</f>
        <v>-</v>
      </c>
      <c r="G34" s="84" t="str">
        <f>'ф.6.2'!V20</f>
        <v>-</v>
      </c>
      <c r="H34" s="84" t="str">
        <f>'ф.6.2'!AB20</f>
        <v>-</v>
      </c>
      <c r="I34" s="123"/>
      <c r="J34" s="61"/>
    </row>
    <row r="35" spans="1:10" ht="17.25" customHeight="1">
      <c r="A35" s="62" t="s">
        <v>124</v>
      </c>
      <c r="B35" s="84">
        <f>'ф.6.2'!C21</f>
        <v>60</v>
      </c>
      <c r="C35" s="84">
        <f>'ф.6.2'!J21</f>
        <v>60</v>
      </c>
      <c r="D35" s="84">
        <f>'ф.6.2'!P21</f>
        <v>60</v>
      </c>
      <c r="E35" s="84">
        <f>'ф.6.2'!V21</f>
        <v>60</v>
      </c>
      <c r="F35" s="84">
        <f>'ф.6.2'!AB21</f>
        <v>60</v>
      </c>
      <c r="G35" s="84">
        <f>'ф.6.2'!V21</f>
        <v>60</v>
      </c>
      <c r="H35" s="84">
        <f>'ф.6.2'!AB21</f>
        <v>60</v>
      </c>
      <c r="I35" s="123"/>
      <c r="J35" s="61"/>
    </row>
    <row r="36" spans="1:10" ht="17.25" customHeight="1">
      <c r="A36" s="62" t="s">
        <v>116</v>
      </c>
      <c r="B36" s="71" t="str">
        <f>'ф.6.2'!C22</f>
        <v>-</v>
      </c>
      <c r="C36" s="84" t="str">
        <f>'ф.6.2'!J22</f>
        <v>-</v>
      </c>
      <c r="D36" s="84" t="str">
        <f>'ф.6.2'!P22</f>
        <v>-</v>
      </c>
      <c r="E36" s="84" t="str">
        <f>'ф.6.2'!V22</f>
        <v>-</v>
      </c>
      <c r="F36" s="84" t="str">
        <f>'ф.6.2'!AB22</f>
        <v>-</v>
      </c>
      <c r="G36" s="84" t="str">
        <f>'ф.6.2'!V22</f>
        <v>-</v>
      </c>
      <c r="H36" s="84" t="str">
        <f>'ф.6.2'!AB22</f>
        <v>-</v>
      </c>
      <c r="I36" s="123"/>
      <c r="J36" s="61"/>
    </row>
    <row r="37" spans="1:10" ht="17.25" customHeight="1">
      <c r="A37" s="62" t="s">
        <v>125</v>
      </c>
      <c r="B37" s="73" t="str">
        <f>'ф.6.2'!C24</f>
        <v>-</v>
      </c>
      <c r="C37" s="73" t="str">
        <f>'ф.6.2'!J24</f>
        <v>-</v>
      </c>
      <c r="D37" s="73" t="str">
        <f>'ф.6.2'!P24</f>
        <v>-</v>
      </c>
      <c r="E37" s="73">
        <f>'ф.6.2'!V24</f>
        <v>0</v>
      </c>
      <c r="F37" s="73" t="str">
        <f>'ф.6.2'!AB24</f>
        <v>-</v>
      </c>
      <c r="G37" s="73">
        <f>'ф.6.2'!V24</f>
        <v>0</v>
      </c>
      <c r="H37" s="73" t="str">
        <f>'ф.6.2'!AB24</f>
        <v>-</v>
      </c>
      <c r="I37" s="123"/>
      <c r="J37" s="61"/>
    </row>
    <row r="38" spans="1:10" ht="17.25" customHeight="1">
      <c r="A38" s="62" t="s">
        <v>126</v>
      </c>
      <c r="B38" s="71" t="str">
        <f>'ф.6.2'!C26</f>
        <v>-</v>
      </c>
      <c r="C38" s="84" t="str">
        <f>'ф.6.2'!J26</f>
        <v>-</v>
      </c>
      <c r="D38" s="84" t="str">
        <f>'ф.6.2'!P26</f>
        <v>-</v>
      </c>
      <c r="E38" s="84" t="str">
        <f>'ф.6.2'!V26</f>
        <v>-</v>
      </c>
      <c r="F38" s="84" t="str">
        <f>'ф.6.2'!AB26</f>
        <v>-</v>
      </c>
      <c r="G38" s="84" t="str">
        <f>'ф.6.2'!V26</f>
        <v>-</v>
      </c>
      <c r="H38" s="84" t="str">
        <f>'ф.6.2'!AB26</f>
        <v>-</v>
      </c>
      <c r="I38" s="122"/>
      <c r="J38" s="61"/>
    </row>
    <row r="39" spans="1:10" ht="17.25" customHeight="1">
      <c r="A39" s="62" t="s">
        <v>119</v>
      </c>
      <c r="B39" s="73" t="str">
        <f>'ф.6.2'!C28</f>
        <v>-</v>
      </c>
      <c r="C39" s="73" t="str">
        <f>'ф.6.2'!J28</f>
        <v>-</v>
      </c>
      <c r="D39" s="73" t="str">
        <f>'ф.6.2'!P28</f>
        <v>-</v>
      </c>
      <c r="E39" s="73" t="str">
        <f>'ф.6.2'!V28</f>
        <v>-</v>
      </c>
      <c r="F39" s="73" t="str">
        <f>'ф.6.2'!AB28</f>
        <v>-</v>
      </c>
      <c r="G39" s="73" t="str">
        <f>'ф.6.2'!V28</f>
        <v>-</v>
      </c>
      <c r="H39" s="73" t="str">
        <f>'ф.6.2'!AB28</f>
        <v>-</v>
      </c>
      <c r="I39" s="123"/>
      <c r="J39" s="61"/>
    </row>
    <row r="40" spans="1:10" ht="17.25" customHeight="1">
      <c r="A40" s="62" t="s">
        <v>120</v>
      </c>
      <c r="B40" s="71">
        <f>'ф.6.2'!C31</f>
        <v>1</v>
      </c>
      <c r="C40" s="84">
        <f>'ф.6.2'!J31</f>
        <v>1</v>
      </c>
      <c r="D40" s="84">
        <f>'ф.6.2'!P31</f>
        <v>1</v>
      </c>
      <c r="E40" s="84">
        <f>'ф.6.2'!V31</f>
        <v>1</v>
      </c>
      <c r="F40" s="84">
        <f>'ф.6.2'!AB31</f>
        <v>1</v>
      </c>
      <c r="G40" s="84">
        <f>'ф.6.2'!V31</f>
        <v>1</v>
      </c>
      <c r="H40" s="84">
        <f>'ф.6.2'!AB31</f>
        <v>1</v>
      </c>
      <c r="I40" s="122"/>
      <c r="J40" s="61"/>
    </row>
    <row r="41" spans="1:10" ht="17.25" customHeight="1">
      <c r="A41" s="62" t="s">
        <v>121</v>
      </c>
      <c r="B41" s="71" t="str">
        <f>'ф.6.2'!C32</f>
        <v>-</v>
      </c>
      <c r="C41" s="84" t="str">
        <f>'ф.6.2'!J32</f>
        <v>-</v>
      </c>
      <c r="D41" s="84" t="str">
        <f>'ф.6.2'!O32</f>
        <v>-</v>
      </c>
      <c r="E41" s="84" t="str">
        <f>'ф.6.2'!V32</f>
        <v>-</v>
      </c>
      <c r="F41" s="84" t="str">
        <f>'ф.6.2'!AB32</f>
        <v>-</v>
      </c>
      <c r="G41" s="84" t="str">
        <f>'ф.6.2'!V32</f>
        <v>-</v>
      </c>
      <c r="H41" s="84" t="str">
        <f>'ф.6.2'!AB32</f>
        <v>-</v>
      </c>
      <c r="I41" s="123"/>
      <c r="J41" s="61"/>
    </row>
    <row r="42" spans="1:10" ht="17.25" customHeight="1">
      <c r="A42" s="62" t="s">
        <v>127</v>
      </c>
      <c r="B42" s="71" t="str">
        <f>'ф.6.2'!C34</f>
        <v>-</v>
      </c>
      <c r="C42" s="84" t="str">
        <f>'ф.6.2'!J34</f>
        <v>-</v>
      </c>
      <c r="D42" s="84">
        <f>'ф.6.2'!P34</f>
        <v>0</v>
      </c>
      <c r="E42" s="84">
        <f>'ф.6.2'!V34</f>
        <v>0</v>
      </c>
      <c r="F42" s="84">
        <f>'ф.6.2'!AB34</f>
        <v>0</v>
      </c>
      <c r="G42" s="84">
        <f>'ф.6.2'!V34</f>
        <v>0</v>
      </c>
      <c r="H42" s="84">
        <f>'ф.6.2'!AB34</f>
        <v>0</v>
      </c>
      <c r="I42" s="123"/>
      <c r="J42" s="61"/>
    </row>
    <row r="43" spans="1:10" ht="17.25" customHeight="1">
      <c r="A43" s="62" t="s">
        <v>166</v>
      </c>
      <c r="B43" s="73">
        <f>'ф.6.3'!F34</f>
        <v>2</v>
      </c>
      <c r="C43" s="73">
        <f>'ф.6.3'!M34</f>
        <v>2</v>
      </c>
      <c r="D43" s="73">
        <f>'ф.6.3'!S34</f>
        <v>2</v>
      </c>
      <c r="E43" s="71">
        <f>'ф.6.3'!Y34</f>
        <v>2</v>
      </c>
      <c r="F43" s="71">
        <f>'ф.6.3'!AE34</f>
        <v>2</v>
      </c>
      <c r="G43" s="73">
        <f>'ф.6.3'!Y34</f>
        <v>2</v>
      </c>
      <c r="H43" s="71">
        <f>'ф.6.3'!AE34</f>
        <v>2</v>
      </c>
      <c r="I43" s="123"/>
      <c r="J43" s="61"/>
    </row>
    <row r="44" spans="1:10" ht="17.25" customHeight="1">
      <c r="A44" s="62" t="s">
        <v>128</v>
      </c>
      <c r="B44" s="71">
        <f>'ф.6.3'!C12</f>
        <v>1</v>
      </c>
      <c r="C44" s="71">
        <f>'ф.6.3'!J12</f>
        <v>1</v>
      </c>
      <c r="D44" s="71">
        <f>'ф.6.3'!P12</f>
        <v>1</v>
      </c>
      <c r="E44" s="71">
        <f>'ф.6.3'!V12</f>
        <v>1</v>
      </c>
      <c r="F44" s="71">
        <f>'ф.6.3'!AB12</f>
        <v>1</v>
      </c>
      <c r="G44" s="71">
        <f>'ф.6.3'!V12</f>
        <v>1</v>
      </c>
      <c r="H44" s="71">
        <f>'ф.6.3'!AB12</f>
        <v>1</v>
      </c>
      <c r="I44" s="121"/>
      <c r="J44" s="61"/>
    </row>
    <row r="45" spans="1:10" ht="17.25" customHeight="1">
      <c r="A45" s="62" t="s">
        <v>114</v>
      </c>
      <c r="B45" s="73">
        <f>'ф.6.3'!C15</f>
        <v>0</v>
      </c>
      <c r="C45" s="73">
        <f>'ф.6.3'!J15</f>
        <v>0</v>
      </c>
      <c r="D45" s="73">
        <f>'ф.6.3'!P15</f>
        <v>0</v>
      </c>
      <c r="E45" s="73">
        <f>'ф.6.3'!V15</f>
        <v>0</v>
      </c>
      <c r="F45" s="73">
        <f>'ф.6.3'!AB15</f>
        <v>0</v>
      </c>
      <c r="G45" s="73">
        <f>'ф.6.3'!V15</f>
        <v>0</v>
      </c>
      <c r="H45" s="73">
        <f>'ф.6.3'!AB15</f>
        <v>0</v>
      </c>
      <c r="I45" s="121"/>
      <c r="J45" s="61"/>
    </row>
    <row r="46" spans="1:10" ht="17.25" customHeight="1">
      <c r="A46" s="62" t="s">
        <v>115</v>
      </c>
      <c r="B46" s="83">
        <f>'ф.6.3'!C16</f>
        <v>0</v>
      </c>
      <c r="C46" s="83">
        <f>'ф.6.3'!J16</f>
        <v>0</v>
      </c>
      <c r="D46" s="83">
        <f>'ф.6.3'!P16</f>
        <v>0</v>
      </c>
      <c r="E46" s="83">
        <f>'ф.6.3'!V16</f>
        <v>0</v>
      </c>
      <c r="F46" s="83">
        <f>'ф.6.3'!AB16</f>
        <v>0</v>
      </c>
      <c r="G46" s="83">
        <f>'ф.6.3'!V16</f>
        <v>0</v>
      </c>
      <c r="H46" s="83">
        <f>'ф.6.3'!AB16</f>
        <v>0</v>
      </c>
      <c r="I46" s="122"/>
      <c r="J46" s="61"/>
    </row>
    <row r="47" spans="1:10" ht="17.25" customHeight="1">
      <c r="A47" s="62" t="s">
        <v>116</v>
      </c>
      <c r="B47" s="71">
        <f>'ф.6.3'!C17</f>
        <v>0</v>
      </c>
      <c r="C47" s="71">
        <f>'ф.6.3'!J17</f>
        <v>0</v>
      </c>
      <c r="D47" s="71">
        <f>'ф.6.3'!P17</f>
        <v>0</v>
      </c>
      <c r="E47" s="71">
        <f>'ф.6.3'!V17</f>
        <v>0</v>
      </c>
      <c r="F47" s="71">
        <f>'ф.6.3'!AB17</f>
        <v>0</v>
      </c>
      <c r="G47" s="71">
        <f>'ф.6.3'!V17</f>
        <v>0</v>
      </c>
      <c r="H47" s="71">
        <f>'ф.6.3'!AB17</f>
        <v>0</v>
      </c>
      <c r="I47" s="124"/>
      <c r="J47" s="61"/>
    </row>
    <row r="48" spans="1:10" ht="17.25" customHeight="1">
      <c r="A48" s="62" t="s">
        <v>129</v>
      </c>
      <c r="B48" s="73">
        <f>'ф.6.3'!C18</f>
        <v>0</v>
      </c>
      <c r="C48" s="73">
        <f>'ф.6.3'!J18</f>
        <v>0</v>
      </c>
      <c r="D48" s="73">
        <f>'ф.6.3'!P18</f>
        <v>0</v>
      </c>
      <c r="E48" s="73">
        <f>'ф.6.3'!V18</f>
        <v>0</v>
      </c>
      <c r="F48" s="73">
        <f>'ф.6.3'!AB18</f>
        <v>0</v>
      </c>
      <c r="G48" s="73">
        <f>'ф.6.3'!V18</f>
        <v>0</v>
      </c>
      <c r="H48" s="73">
        <f>'ф.6.3'!AB18</f>
        <v>0</v>
      </c>
      <c r="I48" s="121"/>
      <c r="J48" s="61"/>
    </row>
    <row r="49" spans="1:10" ht="17.25" customHeight="1">
      <c r="A49" s="62" t="s">
        <v>130</v>
      </c>
      <c r="B49" s="73">
        <f>'ф.6.3'!C19</f>
        <v>0</v>
      </c>
      <c r="C49" s="73">
        <f>'ф.6.3'!J19</f>
        <v>0</v>
      </c>
      <c r="D49" s="73">
        <f>'ф.6.3'!P19</f>
        <v>0</v>
      </c>
      <c r="E49" s="73">
        <f>'ф.6.3'!V19</f>
        <v>0</v>
      </c>
      <c r="F49" s="73">
        <f>'ф.6.3'!AB19</f>
        <v>0</v>
      </c>
      <c r="G49" s="73">
        <f>'ф.6.3'!V19</f>
        <v>0</v>
      </c>
      <c r="H49" s="73">
        <f>'ф.6.3'!AB19</f>
        <v>0</v>
      </c>
      <c r="I49" s="122"/>
      <c r="J49" s="61"/>
    </row>
    <row r="50" spans="1:10" ht="17.25" customHeight="1">
      <c r="A50" s="62" t="s">
        <v>131</v>
      </c>
      <c r="B50" s="84">
        <f>'ф.6.3'!C20</f>
        <v>3</v>
      </c>
      <c r="C50" s="84">
        <f>'ф.6.3'!J20</f>
        <v>3</v>
      </c>
      <c r="D50" s="84">
        <f>'ф.6.3'!P20</f>
        <v>3</v>
      </c>
      <c r="E50" s="75">
        <f>'ф.6.3'!V20</f>
        <v>0</v>
      </c>
      <c r="F50" s="75">
        <f>'ф.6.3'!AB20</f>
        <v>0</v>
      </c>
      <c r="G50" s="75">
        <f>'ф.6.3'!V20</f>
        <v>0</v>
      </c>
      <c r="H50" s="75">
        <f>'ф.6.3'!AB20</f>
        <v>0</v>
      </c>
      <c r="I50" s="122"/>
      <c r="J50" s="61"/>
    </row>
    <row r="51" spans="1:10" ht="17.25" customHeight="1">
      <c r="A51" s="62" t="s">
        <v>125</v>
      </c>
      <c r="B51" s="84">
        <f>'ф.6.3'!C23</f>
        <v>7</v>
      </c>
      <c r="C51" s="84">
        <f>'ф.6.3'!J23</f>
        <v>7</v>
      </c>
      <c r="D51" s="84">
        <f>'ф.6.3'!P23</f>
        <v>7</v>
      </c>
      <c r="E51" s="75">
        <f>'ф.6.3'!V23</f>
        <v>7</v>
      </c>
      <c r="F51" s="75">
        <f>'ф.6.3'!AB23</f>
        <v>7</v>
      </c>
      <c r="G51" s="75">
        <f>'ф.6.3'!V23</f>
        <v>7</v>
      </c>
      <c r="H51" s="75">
        <f>'ф.6.3'!AB23</f>
        <v>7</v>
      </c>
      <c r="I51" s="125"/>
      <c r="J51" s="61"/>
    </row>
    <row r="52" spans="1:10" ht="17.25" customHeight="1">
      <c r="A52" s="62" t="s">
        <v>132</v>
      </c>
      <c r="B52" s="73">
        <f>'ф.6.3'!C25</f>
        <v>0</v>
      </c>
      <c r="C52" s="73">
        <f>'ф.6.3'!J25</f>
        <v>0</v>
      </c>
      <c r="D52" s="73">
        <f>'ф.6.3'!P25</f>
        <v>0</v>
      </c>
      <c r="E52" s="73">
        <f>'ф.6.3'!V25</f>
        <v>0</v>
      </c>
      <c r="F52" s="73">
        <f>'ф.6.3'!AB25</f>
        <v>0</v>
      </c>
      <c r="G52" s="73">
        <f>'ф.6.3'!V25</f>
        <v>0</v>
      </c>
      <c r="H52" s="73">
        <f>'ф.6.3'!AB25</f>
        <v>0</v>
      </c>
      <c r="I52" s="125"/>
      <c r="J52" s="61"/>
    </row>
    <row r="53" spans="1:10" ht="17.25" customHeight="1">
      <c r="A53" s="62" t="s">
        <v>133</v>
      </c>
      <c r="B53" s="73">
        <f>'ф.6.3'!C26</f>
        <v>0</v>
      </c>
      <c r="C53" s="73">
        <f>'ф.6.3'!J26</f>
        <v>0</v>
      </c>
      <c r="D53" s="73">
        <f>'ф.6.3'!P26</f>
        <v>0</v>
      </c>
      <c r="E53" s="73">
        <f>'ф.6.3'!V26</f>
        <v>0</v>
      </c>
      <c r="F53" s="73">
        <f>'ф.6.3'!AB26</f>
        <v>0</v>
      </c>
      <c r="G53" s="73">
        <f>'ф.6.3'!V26</f>
        <v>0</v>
      </c>
      <c r="H53" s="73">
        <f>'ф.6.3'!AB26</f>
        <v>0</v>
      </c>
      <c r="I53" s="122"/>
      <c r="J53" s="61"/>
    </row>
    <row r="54" spans="1:10" ht="17.25" customHeight="1">
      <c r="A54" s="62" t="s">
        <v>134</v>
      </c>
      <c r="B54" s="71">
        <f>'ф.6.3'!C27</f>
        <v>0</v>
      </c>
      <c r="C54" s="71">
        <f>'ф.6.3'!J27</f>
        <v>0</v>
      </c>
      <c r="D54" s="71">
        <f>'ф.6.3'!P27</f>
        <v>0</v>
      </c>
      <c r="E54" s="75">
        <f>'ф.6.3'!V27</f>
        <v>0</v>
      </c>
      <c r="F54" s="75">
        <f>'ф.6.3'!AB27</f>
        <v>0</v>
      </c>
      <c r="G54" s="75">
        <f>'ф.6.3'!V27</f>
        <v>0</v>
      </c>
      <c r="H54" s="75">
        <f>'ф.6.3'!AB27</f>
        <v>0</v>
      </c>
      <c r="I54" s="122"/>
      <c r="J54" s="61"/>
    </row>
    <row r="55" spans="1:10" ht="17.25" customHeight="1">
      <c r="A55" s="62" t="s">
        <v>126</v>
      </c>
      <c r="B55" s="73">
        <f>'ф.6.3'!C29</f>
        <v>0</v>
      </c>
      <c r="C55" s="73">
        <f>'ф.6.3'!J29</f>
        <v>0</v>
      </c>
      <c r="D55" s="73">
        <f>'ф.6.3'!P29</f>
        <v>0</v>
      </c>
      <c r="E55" s="73">
        <f>'ф.6.3'!V29</f>
        <v>0</v>
      </c>
      <c r="F55" s="73">
        <f>'ф.6.3'!AB29</f>
        <v>0</v>
      </c>
      <c r="G55" s="73">
        <f>'ф.6.3'!V29</f>
        <v>0</v>
      </c>
      <c r="H55" s="73">
        <f>'ф.6.3'!AB29</f>
        <v>0</v>
      </c>
      <c r="I55" s="125"/>
      <c r="J55" s="61"/>
    </row>
    <row r="56" spans="1:10" ht="17.25" customHeight="1">
      <c r="A56" s="62" t="s">
        <v>119</v>
      </c>
      <c r="B56" s="84">
        <f>'ф.6.3'!C32</f>
        <v>0</v>
      </c>
      <c r="C56" s="84">
        <f>'ф.6.3'!J32</f>
        <v>0</v>
      </c>
      <c r="D56" s="84">
        <f>'ф.6.3'!P32</f>
        <v>0</v>
      </c>
      <c r="E56" s="84">
        <f>'ф.6.3'!V32</f>
        <v>0</v>
      </c>
      <c r="F56" s="84">
        <f>'ф.6.3'!AB32</f>
        <v>0</v>
      </c>
      <c r="G56" s="84">
        <f>'ф.6.3'!V32</f>
        <v>0</v>
      </c>
      <c r="H56" s="84">
        <f>'ф.6.3'!AB32</f>
        <v>0</v>
      </c>
      <c r="I56" s="122"/>
      <c r="J56" s="61"/>
    </row>
    <row r="57" spans="1:10" ht="17.25" customHeight="1">
      <c r="A57" s="62" t="s">
        <v>135</v>
      </c>
      <c r="B57" s="84">
        <f>'ф.6.3'!C33</f>
        <v>0</v>
      </c>
      <c r="C57" s="84">
        <f>'ф.6.3'!J33</f>
        <v>0</v>
      </c>
      <c r="D57" s="84">
        <f>'ф.6.3'!P33</f>
        <v>0</v>
      </c>
      <c r="E57" s="84">
        <f>'ф.6.3'!V33</f>
        <v>0</v>
      </c>
      <c r="F57" s="84">
        <f>'ф.6.3'!AB33</f>
        <v>0</v>
      </c>
      <c r="G57" s="84">
        <f>'ф.6.3'!V33</f>
        <v>0</v>
      </c>
      <c r="H57" s="84">
        <f>'ф.6.3'!AB33</f>
        <v>0</v>
      </c>
      <c r="I57" s="123"/>
      <c r="J57" s="61"/>
    </row>
    <row r="58" spans="1:10" ht="98.25" customHeight="1">
      <c r="A58" s="69" t="s">
        <v>136</v>
      </c>
      <c r="B58" s="128">
        <f aca="true" t="shared" si="0" ref="B58:H58">0.1*B16+0.7*B30+0.2*B43</f>
        <v>0.8975</v>
      </c>
      <c r="C58" s="128">
        <f t="shared" si="0"/>
        <v>0.8975</v>
      </c>
      <c r="D58" s="136">
        <f t="shared" si="0"/>
        <v>0.8975</v>
      </c>
      <c r="E58" s="70">
        <f t="shared" si="0"/>
        <v>0.9409722222222222</v>
      </c>
      <c r="F58" s="70">
        <f t="shared" si="0"/>
        <v>0.9409722222222222</v>
      </c>
      <c r="G58" s="136">
        <f t="shared" si="0"/>
        <v>0.9409722222222222</v>
      </c>
      <c r="H58" s="136">
        <f t="shared" si="0"/>
        <v>0.9409722222222222</v>
      </c>
      <c r="I58" s="123"/>
      <c r="J58" s="61"/>
    </row>
    <row r="59" spans="1:10" ht="40.5" customHeight="1">
      <c r="A59" s="54"/>
      <c r="B59" s="55"/>
      <c r="C59" s="55"/>
      <c r="D59" s="55"/>
      <c r="E59" s="90"/>
      <c r="F59" s="90"/>
      <c r="G59" s="127"/>
      <c r="H59" s="127"/>
      <c r="I59" s="126"/>
      <c r="J59" s="61"/>
    </row>
    <row r="60" spans="1:10" ht="98.25" customHeight="1">
      <c r="A60" s="132" t="s">
        <v>204</v>
      </c>
      <c r="B60" s="132"/>
      <c r="C60" s="16" t="s">
        <v>170</v>
      </c>
      <c r="D60" s="116"/>
      <c r="E60" s="91"/>
      <c r="F60" s="91"/>
      <c r="G60" s="127"/>
      <c r="H60" s="127"/>
      <c r="I60" s="127"/>
      <c r="J60" s="61"/>
    </row>
    <row r="61" spans="1:10" ht="98.25" customHeight="1">
      <c r="A61" s="132" t="s">
        <v>160</v>
      </c>
      <c r="B61" s="132"/>
      <c r="C61" s="16" t="s">
        <v>169</v>
      </c>
      <c r="D61" s="116"/>
      <c r="E61" s="55"/>
      <c r="F61" s="55"/>
      <c r="G61" s="55"/>
      <c r="H61" s="55"/>
      <c r="I61" s="127"/>
      <c r="J61" s="61"/>
    </row>
    <row r="62" spans="1:10" ht="28.5" customHeight="1">
      <c r="A62" s="64"/>
      <c r="B62" s="64"/>
      <c r="C62" s="64"/>
      <c r="D62" s="64"/>
      <c r="E62" s="15"/>
      <c r="F62" s="65"/>
      <c r="G62" s="64"/>
      <c r="H62" s="64"/>
      <c r="I62" s="55"/>
      <c r="J62" s="64"/>
    </row>
    <row r="63" spans="1:10" ht="98.25" customHeight="1">
      <c r="A63" s="64"/>
      <c r="B63" s="64"/>
      <c r="C63" s="64"/>
      <c r="D63" s="64"/>
      <c r="E63" s="17" t="s">
        <v>46</v>
      </c>
      <c r="F63" s="64"/>
      <c r="G63" s="64"/>
      <c r="H63" s="64"/>
      <c r="I63" s="64"/>
      <c r="J63" s="64"/>
    </row>
    <row r="64" spans="5:10" ht="98.25" customHeight="1">
      <c r="E64" s="64"/>
      <c r="F64" s="64"/>
      <c r="G64" s="64"/>
      <c r="H64" s="64"/>
      <c r="I64" s="64"/>
      <c r="J64" s="64"/>
    </row>
    <row r="65" spans="5:10" ht="98.25" customHeight="1">
      <c r="E65" s="64"/>
      <c r="F65" s="64"/>
      <c r="G65" s="64"/>
      <c r="H65" s="64"/>
      <c r="I65" s="64"/>
      <c r="J65" s="64"/>
    </row>
    <row r="66" ht="98.25" customHeight="1">
      <c r="I66" s="64"/>
    </row>
  </sheetData>
  <sheetProtection/>
  <mergeCells count="2">
    <mergeCell ref="B12:F12"/>
    <mergeCell ref="B13:H13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33"/>
  <sheetViews>
    <sheetView zoomScalePageLayoutView="0" workbookViewId="0" topLeftCell="A7">
      <selection activeCell="C11" sqref="C11"/>
    </sheetView>
  </sheetViews>
  <sheetFormatPr defaultColWidth="9.140625" defaultRowHeight="12.75"/>
  <cols>
    <col min="1" max="1" width="5.00390625" style="0" customWidth="1"/>
    <col min="2" max="2" width="48.28125" style="0" customWidth="1"/>
    <col min="3" max="3" width="13.7109375" style="0" customWidth="1"/>
    <col min="4" max="4" width="17.57421875" style="0" customWidth="1"/>
  </cols>
  <sheetData>
    <row r="1" spans="5:6" ht="15">
      <c r="E1" s="164" t="s">
        <v>167</v>
      </c>
      <c r="F1" s="164"/>
    </row>
    <row r="2" spans="5:6" ht="15">
      <c r="E2" s="164" t="s">
        <v>214</v>
      </c>
      <c r="F2" s="164"/>
    </row>
    <row r="4" spans="1:4" ht="12.75">
      <c r="A4" s="25"/>
      <c r="B4" s="25"/>
      <c r="C4" s="5" t="s">
        <v>196</v>
      </c>
      <c r="D4" s="25"/>
    </row>
    <row r="5" spans="1:4" ht="12.75">
      <c r="A5" s="25"/>
      <c r="B5" s="25"/>
      <c r="C5" s="5" t="s">
        <v>2</v>
      </c>
      <c r="D5" s="25"/>
    </row>
    <row r="6" spans="1:4" ht="12.75">
      <c r="A6" s="25"/>
      <c r="B6" s="25"/>
      <c r="C6" s="5" t="s">
        <v>3</v>
      </c>
      <c r="D6" s="25"/>
    </row>
    <row r="7" spans="1:4" ht="12.75">
      <c r="A7" s="25"/>
      <c r="B7" s="25"/>
      <c r="C7" s="5" t="s">
        <v>28</v>
      </c>
      <c r="D7" s="25"/>
    </row>
    <row r="8" spans="1:4" ht="12.75">
      <c r="A8" s="25"/>
      <c r="B8" s="25"/>
      <c r="C8" s="25"/>
      <c r="D8" s="25"/>
    </row>
    <row r="9" spans="1:4" ht="12.75">
      <c r="A9" s="25"/>
      <c r="B9" s="25"/>
      <c r="C9" s="25"/>
      <c r="D9" s="25"/>
    </row>
    <row r="10" spans="1:4" ht="15">
      <c r="A10" s="26"/>
      <c r="B10" s="26"/>
      <c r="C10" s="26"/>
      <c r="D10" s="26"/>
    </row>
    <row r="11" spans="1:4" ht="12.75">
      <c r="A11" s="76"/>
      <c r="B11" s="76"/>
      <c r="C11" s="76"/>
      <c r="D11" s="76"/>
    </row>
    <row r="12" spans="1:4" ht="12.75">
      <c r="A12" s="5"/>
      <c r="B12" s="5"/>
      <c r="C12" s="5"/>
      <c r="D12" s="5"/>
    </row>
    <row r="13" spans="1:4" ht="12.75">
      <c r="A13" s="32" t="s">
        <v>228</v>
      </c>
      <c r="B13" s="31"/>
      <c r="C13" s="31"/>
      <c r="D13" s="31"/>
    </row>
    <row r="14" spans="1:4" ht="12.75">
      <c r="A14" s="32"/>
      <c r="B14" s="32"/>
      <c r="C14" s="31"/>
      <c r="D14" s="31"/>
    </row>
    <row r="15" spans="1:4" ht="12.75">
      <c r="A15" s="19"/>
      <c r="B15" s="5" t="s">
        <v>206</v>
      </c>
      <c r="C15" s="5"/>
      <c r="D15" s="5"/>
    </row>
    <row r="16" spans="1:4" ht="12.75">
      <c r="A16" s="5"/>
      <c r="B16" s="5"/>
      <c r="C16" s="5"/>
      <c r="D16" s="5"/>
    </row>
    <row r="17" spans="1:10" ht="43.5" customHeight="1">
      <c r="A17" s="34" t="s">
        <v>86</v>
      </c>
      <c r="B17" s="34"/>
      <c r="C17" s="34" t="s">
        <v>137</v>
      </c>
      <c r="D17" s="34" t="s">
        <v>5</v>
      </c>
      <c r="J17" s="106"/>
    </row>
    <row r="18" spans="1:10" ht="27">
      <c r="A18" s="66">
        <v>1</v>
      </c>
      <c r="B18" s="67" t="s">
        <v>99</v>
      </c>
      <c r="C18" s="77" t="s">
        <v>138</v>
      </c>
      <c r="D18" s="112">
        <f>'ф.1.2'!B20</f>
        <v>0</v>
      </c>
      <c r="J18" s="106"/>
    </row>
    <row r="19" spans="1:10" ht="39.75">
      <c r="A19" s="66">
        <v>2</v>
      </c>
      <c r="B19" s="67" t="s">
        <v>139</v>
      </c>
      <c r="C19" s="77" t="s">
        <v>182</v>
      </c>
      <c r="D19" s="129">
        <v>0</v>
      </c>
      <c r="J19" s="106"/>
    </row>
    <row r="20" spans="1:10" ht="27">
      <c r="A20" s="66">
        <v>3</v>
      </c>
      <c r="B20" s="67" t="s">
        <v>140</v>
      </c>
      <c r="C20" s="77" t="s">
        <v>183</v>
      </c>
      <c r="D20" s="131">
        <v>0.941</v>
      </c>
      <c r="J20" s="106"/>
    </row>
    <row r="21" spans="1:10" ht="18.75">
      <c r="A21" s="66">
        <v>4</v>
      </c>
      <c r="B21" s="104" t="s">
        <v>184</v>
      </c>
      <c r="C21" s="77" t="s">
        <v>186</v>
      </c>
      <c r="D21" s="129">
        <v>0</v>
      </c>
      <c r="J21" s="106"/>
    </row>
    <row r="22" spans="1:10" ht="18">
      <c r="A22" s="66">
        <v>5</v>
      </c>
      <c r="B22" s="104" t="s">
        <v>185</v>
      </c>
      <c r="C22" s="77" t="s">
        <v>186</v>
      </c>
      <c r="D22" s="129">
        <v>0</v>
      </c>
      <c r="J22" s="106"/>
    </row>
    <row r="23" spans="1:10" ht="14.25">
      <c r="A23" s="66">
        <v>6</v>
      </c>
      <c r="B23" s="67" t="s">
        <v>187</v>
      </c>
      <c r="C23" s="77" t="s">
        <v>186</v>
      </c>
      <c r="D23" s="135">
        <v>0.941</v>
      </c>
      <c r="J23" s="105"/>
    </row>
    <row r="24" spans="1:4" ht="27">
      <c r="A24" s="66">
        <v>7</v>
      </c>
      <c r="B24" s="67" t="s">
        <v>141</v>
      </c>
      <c r="C24" s="77" t="s">
        <v>188</v>
      </c>
      <c r="D24" s="129">
        <v>0</v>
      </c>
    </row>
    <row r="25" spans="1:4" ht="52.5">
      <c r="A25" s="66">
        <v>8</v>
      </c>
      <c r="B25" s="67" t="s">
        <v>142</v>
      </c>
      <c r="C25" s="77" t="s">
        <v>189</v>
      </c>
      <c r="D25" s="129">
        <v>0</v>
      </c>
    </row>
    <row r="26" spans="1:4" ht="39.75">
      <c r="A26" s="66">
        <v>9</v>
      </c>
      <c r="B26" s="67" t="s">
        <v>143</v>
      </c>
      <c r="C26" s="77" t="s">
        <v>189</v>
      </c>
      <c r="D26" s="34">
        <v>1</v>
      </c>
    </row>
    <row r="27" spans="1:4" ht="12.75">
      <c r="A27" s="61"/>
      <c r="B27" s="61"/>
      <c r="C27" s="61"/>
      <c r="D27" s="61"/>
    </row>
    <row r="28" spans="1:3" ht="12.75">
      <c r="A28" s="3"/>
      <c r="B28" s="3"/>
      <c r="C28" s="3"/>
    </row>
    <row r="29" spans="1:4" ht="15">
      <c r="A29" s="3"/>
      <c r="B29" s="15" t="s">
        <v>204</v>
      </c>
      <c r="C29" s="3" t="s">
        <v>170</v>
      </c>
      <c r="D29" s="61" t="s">
        <v>205</v>
      </c>
    </row>
    <row r="30" spans="1:4" ht="12.75">
      <c r="A30" s="3"/>
      <c r="B30" s="3"/>
      <c r="C30" s="3"/>
      <c r="D30" s="17" t="s">
        <v>46</v>
      </c>
    </row>
    <row r="31" spans="1:3" ht="12.75">
      <c r="A31" s="3"/>
      <c r="B31" s="3"/>
      <c r="C31" s="3"/>
    </row>
    <row r="32" spans="2:4" ht="15">
      <c r="B32" s="15" t="s">
        <v>160</v>
      </c>
      <c r="C32" s="3" t="s">
        <v>169</v>
      </c>
      <c r="D32" s="61" t="s">
        <v>205</v>
      </c>
    </row>
    <row r="33" spans="2:4" ht="12.75">
      <c r="B33" s="3"/>
      <c r="C33" s="3"/>
      <c r="D33" s="17" t="s">
        <v>46</v>
      </c>
    </row>
  </sheetData>
  <sheetProtection/>
  <mergeCells count="2">
    <mergeCell ref="E1:F1"/>
    <mergeCell ref="E2:F2"/>
  </mergeCells>
  <printOptions/>
  <pageMargins left="0.7874015748031497" right="0.25" top="0.7874015748031497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1.00390625" style="61" customWidth="1"/>
    <col min="2" max="2" width="16.140625" style="61" customWidth="1"/>
    <col min="3" max="3" width="33.28125" style="61" customWidth="1"/>
    <col min="4" max="16384" width="9.140625" style="61" customWidth="1"/>
  </cols>
  <sheetData>
    <row r="1" ht="15">
      <c r="C1" s="133" t="s">
        <v>215</v>
      </c>
    </row>
    <row r="2" ht="15">
      <c r="C2" s="133" t="s">
        <v>216</v>
      </c>
    </row>
    <row r="4" spans="1:3" ht="12.75">
      <c r="A4" s="5"/>
      <c r="B4" s="5" t="s">
        <v>196</v>
      </c>
      <c r="C4" s="5"/>
    </row>
    <row r="5" spans="1:3" ht="12.75">
      <c r="A5" s="5"/>
      <c r="B5" s="5" t="s">
        <v>2</v>
      </c>
      <c r="C5" s="5"/>
    </row>
    <row r="6" spans="1:3" ht="12.75">
      <c r="A6" s="5"/>
      <c r="B6" s="5" t="s">
        <v>3</v>
      </c>
      <c r="C6" s="5"/>
    </row>
    <row r="7" spans="1:3" ht="12.75">
      <c r="A7" s="5"/>
      <c r="B7" s="5" t="s">
        <v>28</v>
      </c>
      <c r="C7" s="5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2.75">
      <c r="A10" s="5"/>
      <c r="B10" s="5"/>
      <c r="C10" s="5"/>
    </row>
    <row r="11" spans="1:3" ht="12.75">
      <c r="A11" s="5"/>
      <c r="B11" s="5"/>
      <c r="C11" s="5"/>
    </row>
    <row r="12" spans="1:3" ht="12.75">
      <c r="A12" s="32" t="s">
        <v>229</v>
      </c>
      <c r="B12" s="31"/>
      <c r="C12" s="31"/>
    </row>
    <row r="13" spans="1:3" ht="12.75">
      <c r="A13" s="32" t="s">
        <v>190</v>
      </c>
      <c r="B13" s="31"/>
      <c r="C13" s="31"/>
    </row>
    <row r="14" spans="1:3" ht="12.75">
      <c r="A14" s="19" t="s">
        <v>202</v>
      </c>
      <c r="B14" s="31"/>
      <c r="C14" s="31"/>
    </row>
    <row r="15" spans="1:3" ht="12.75">
      <c r="A15" s="46"/>
      <c r="B15" s="68"/>
      <c r="C15" s="68"/>
    </row>
    <row r="16" spans="1:3" ht="38.25">
      <c r="A16" s="66" t="s">
        <v>144</v>
      </c>
      <c r="B16" s="34" t="s">
        <v>137</v>
      </c>
      <c r="C16" s="66" t="s">
        <v>5</v>
      </c>
    </row>
    <row r="17" spans="1:3" ht="66.75" customHeight="1">
      <c r="A17" s="67" t="s">
        <v>145</v>
      </c>
      <c r="B17" s="77" t="s">
        <v>9</v>
      </c>
      <c r="C17" s="67" t="s">
        <v>151</v>
      </c>
    </row>
    <row r="18" spans="1:3" ht="25.5">
      <c r="A18" s="67" t="s">
        <v>146</v>
      </c>
      <c r="B18" s="77" t="s">
        <v>9</v>
      </c>
      <c r="C18" s="66" t="s">
        <v>147</v>
      </c>
    </row>
    <row r="19" spans="1:3" ht="27">
      <c r="A19" s="67" t="s">
        <v>148</v>
      </c>
      <c r="B19" s="77" t="s">
        <v>191</v>
      </c>
      <c r="C19" s="130">
        <v>0</v>
      </c>
    </row>
    <row r="20" spans="1:3" ht="27">
      <c r="A20" s="67" t="s">
        <v>149</v>
      </c>
      <c r="B20" s="77" t="s">
        <v>191</v>
      </c>
      <c r="C20" s="66">
        <v>1</v>
      </c>
    </row>
    <row r="21" spans="1:3" ht="27">
      <c r="A21" s="67" t="s">
        <v>150</v>
      </c>
      <c r="B21" s="77" t="s">
        <v>192</v>
      </c>
      <c r="C21" s="113">
        <v>0.35</v>
      </c>
    </row>
    <row r="22" spans="1:3" ht="12.75">
      <c r="A22" s="46"/>
      <c r="B22" s="68"/>
      <c r="C22" s="68"/>
    </row>
    <row r="23" spans="1:6" ht="45" customHeight="1">
      <c r="A23" s="132" t="s">
        <v>204</v>
      </c>
      <c r="B23" s="15" t="s">
        <v>170</v>
      </c>
      <c r="C23" s="16"/>
      <c r="D23" s="11"/>
      <c r="E23" s="39"/>
      <c r="F23" s="64"/>
    </row>
    <row r="24" spans="1:6" ht="12.75">
      <c r="A24" s="17" t="s">
        <v>44</v>
      </c>
      <c r="B24" s="17" t="s">
        <v>45</v>
      </c>
      <c r="C24" s="78" t="s">
        <v>46</v>
      </c>
      <c r="D24" s="3"/>
      <c r="F24" s="64"/>
    </row>
    <row r="26" spans="1:3" ht="12.75">
      <c r="A26" s="3"/>
      <c r="B26" s="3"/>
      <c r="C26" s="3"/>
    </row>
    <row r="27" spans="1:3" ht="15">
      <c r="A27" s="132" t="s">
        <v>160</v>
      </c>
      <c r="B27" s="15" t="s">
        <v>169</v>
      </c>
      <c r="C27" s="16"/>
    </row>
    <row r="28" spans="1:3" ht="12.75">
      <c r="A28" s="17" t="s">
        <v>44</v>
      </c>
      <c r="B28" s="17" t="s">
        <v>45</v>
      </c>
      <c r="C28" s="78" t="s">
        <v>46</v>
      </c>
    </row>
  </sheetData>
  <sheetProtection/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UvarovaOV</cp:lastModifiedBy>
  <cp:lastPrinted>2015-03-24T06:04:33Z</cp:lastPrinted>
  <dcterms:created xsi:type="dcterms:W3CDTF">1996-10-08T23:32:33Z</dcterms:created>
  <dcterms:modified xsi:type="dcterms:W3CDTF">2015-03-24T06:05:53Z</dcterms:modified>
  <cp:category/>
  <cp:version/>
  <cp:contentType/>
  <cp:contentStatus/>
</cp:coreProperties>
</file>